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30" windowWidth="11250" windowHeight="552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'Лист1'!$B$1:$H$197</definedName>
  </definedNames>
  <calcPr fullCalcOnLoad="1" refMode="R1C1"/>
</workbook>
</file>

<file path=xl/sharedStrings.xml><?xml version="1.0" encoding="utf-8"?>
<sst xmlns="http://schemas.openxmlformats.org/spreadsheetml/2006/main" count="518" uniqueCount="172">
  <si>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</si>
  <si>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</si>
  <si>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</si>
  <si>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</si>
  <si>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</si>
  <si>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</si>
  <si>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</si>
  <si>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</si>
  <si>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</si>
  <si>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</si>
  <si>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</si>
  <si>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0503</t>
  </si>
  <si>
    <t>0500</t>
  </si>
  <si>
    <t>0700</t>
  </si>
  <si>
    <t>0800</t>
  </si>
  <si>
    <t>0300</t>
  </si>
  <si>
    <t>0100</t>
  </si>
  <si>
    <t>тыс. руб.</t>
  </si>
  <si>
    <t>Резервный фонд местной администрации</t>
  </si>
  <si>
    <t>1000</t>
  </si>
  <si>
    <t>0111</t>
  </si>
  <si>
    <t>0113</t>
  </si>
  <si>
    <t>1202</t>
  </si>
  <si>
    <t>0709</t>
  </si>
  <si>
    <t>1100</t>
  </si>
  <si>
    <t>Расходы на содержание главы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</si>
  <si>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</si>
  <si>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</si>
  <si>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</si>
  <si>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</si>
  <si>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</si>
  <si>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</si>
  <si>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</si>
  <si>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</si>
  <si>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</si>
  <si>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</si>
  <si>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</si>
  <si>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</si>
  <si>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</si>
  <si>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Защита населения и территорий от  чрезвычайных ситуаций природного и техногенного характера, гражданская оборона</t>
  </si>
  <si>
    <t>Благоустройство</t>
  </si>
  <si>
    <t>Периодическая печать и издательства</t>
  </si>
  <si>
    <t>Молодежная политика и оздоровление детей</t>
  </si>
  <si>
    <t>Культура</t>
  </si>
  <si>
    <t>Охрана семьи и детства</t>
  </si>
  <si>
    <t>0400</t>
  </si>
  <si>
    <t>0401</t>
  </si>
  <si>
    <t>Общеэкономические вопросы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</si>
  <si>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</si>
  <si>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</si>
  <si>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муниципальной службы</t>
  </si>
  <si>
    <t>Расходы на создание зон отыха, в том числе обустройство, содержание и уборку территорий детских и спортивных площадок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</si>
  <si>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</si>
  <si>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</si>
  <si>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</si>
  <si>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</si>
  <si>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</si>
  <si>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Расходы на выплату денежной компенсации депутатам МС, осуществляющим свои полномочия на непостоянной основе</t>
  </si>
  <si>
    <t>Расходы на организацию и проведение досуговых мероприятий для жителей МО Пискаревка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</si>
  <si>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</si>
  <si>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Код раздела, подраздела</t>
  </si>
  <si>
    <t>Код целевой статьи</t>
  </si>
  <si>
    <t>Другие вопросы в области образования</t>
  </si>
  <si>
    <t xml:space="preserve">Распределение бюджетных ассигнований </t>
  </si>
  <si>
    <t>Код вида расходов (группа)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</si>
  <si>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</si>
  <si>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</si>
  <si>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</si>
  <si>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</si>
  <si>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</si>
  <si>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</si>
  <si>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</si>
  <si>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</si>
  <si>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1. ОБЩЕГОСУДАРСТВЕННЫЕ ВОПРОСЫ</t>
  </si>
  <si>
    <t>2. НАЦИОНАЛЬНАЯ БЕЗОПАСНОСТЬ И ПРАВООХРАНИТЕЛЬНАЯ ДЕЯТЕЛЬНОСТЬ</t>
  </si>
  <si>
    <t>3. НАЦИОНАЛЬНАЯ ЭКОНОМИКА</t>
  </si>
  <si>
    <t>4.  ЖИЛИЩНО-КОММУНАЛЬНОЕ ХОЗЯЙСТВО</t>
  </si>
  <si>
    <t>5. ОБРАЗОВАНИЕ</t>
  </si>
  <si>
    <t>6. КУЛЬТУРА, КИНЕМАТОГРАФИЯ</t>
  </si>
  <si>
    <t xml:space="preserve"> 7. СОЦИАЛЬНАЯ ПОЛИТИКА</t>
  </si>
  <si>
    <t>8. ФИЗИЧЕСКАЯ КУЛЬТУРА И СПОРТ</t>
  </si>
  <si>
    <t>9. Средства массовой информации</t>
  </si>
  <si>
    <t>120</t>
  </si>
  <si>
    <t>Расходы на выплаты персоналу государственных (муниципальных) органов</t>
  </si>
  <si>
    <t>1.1. Функционирование высшего должностного лица  субъекта Российской Федерации и муниципального образования</t>
  </si>
  <si>
    <t>1.2.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</si>
  <si>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1.3. 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</si>
  <si>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</si>
  <si>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</si>
  <si>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</si>
  <si>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</si>
  <si>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</si>
  <si>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</si>
  <si>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310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</si>
  <si>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</si>
  <si>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</si>
  <si>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</si>
  <si>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</si>
  <si>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</si>
  <si>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проведение мероприятий по военно-патриотическому воспитанию граждан</t>
  </si>
  <si>
    <t>Расходы на организацию  и участиев профилактике терроризма и экстремизма на территории МО Пискаревка в рамках муниципальной программы</t>
  </si>
  <si>
    <t>1.4. Резервные фонды</t>
  </si>
  <si>
    <t>1.5. Другие общегосударственные вопросы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</si>
  <si>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программы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</si>
  <si>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</si>
  <si>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Расходы на содержание аппарата представительного органа муниципального образования</t>
  </si>
  <si>
    <t>Расходы на обеспечение аппарата представительного органа муниципального образования</t>
  </si>
  <si>
    <t>Расходы на уплату налогов, сборов и иных платежей по муниципальному совету</t>
  </si>
  <si>
    <t>Расходы на содержание аппарата местной администрации</t>
  </si>
  <si>
    <t>Расходы на обеспечение аппарата местной администрации</t>
  </si>
  <si>
    <t>Расходы на уплату налогов, сборов и иных платежей по местной администрации</t>
  </si>
  <si>
    <t>Расходы на временное трудоустройство несовершеннолетних в возрасте от 14 до 18 лет в свободное отучебы время и безработных граждан, испытывающих трудности в поисках работы</t>
  </si>
  <si>
    <t>Социальные выплаы гражданам, кроме публичных нормативных социальных выплат</t>
  </si>
  <si>
    <t>320</t>
  </si>
  <si>
    <t>870</t>
  </si>
  <si>
    <t>Резервные средства</t>
  </si>
  <si>
    <t>местного бюджета внутригородского муниципального образования Санкт-Петербурга муниципальный округ Пискаревка на 2016 год</t>
  </si>
  <si>
    <t>Расходы на формирование архивных фондов органов местного самоуправления</t>
  </si>
  <si>
    <t>7710000120</t>
  </si>
  <si>
    <t>7720000120</t>
  </si>
  <si>
    <t>7730000120</t>
  </si>
  <si>
    <t>7740000240</t>
  </si>
  <si>
    <t>7750000850</t>
  </si>
  <si>
    <t>8810000120</t>
  </si>
  <si>
    <t>8820000120</t>
  </si>
  <si>
    <t>8830000240</t>
  </si>
  <si>
    <t>8840000850</t>
  </si>
  <si>
    <t>8850000870</t>
  </si>
  <si>
    <t>8860000240</t>
  </si>
  <si>
    <t>7760000850</t>
  </si>
  <si>
    <t>0100000240</t>
  </si>
  <si>
    <t>0200000240</t>
  </si>
  <si>
    <t>0300000240</t>
  </si>
  <si>
    <t>0400000240</t>
  </si>
  <si>
    <t>0500000810</t>
  </si>
  <si>
    <t>8870000240</t>
  </si>
  <si>
    <t>0610000240</t>
  </si>
  <si>
    <t>0620000240</t>
  </si>
  <si>
    <t>0630000240</t>
  </si>
  <si>
    <t>0640000240</t>
  </si>
  <si>
    <t>0650000240</t>
  </si>
  <si>
    <t>0660000240</t>
  </si>
  <si>
    <t>8880000240</t>
  </si>
  <si>
    <t>0700000240</t>
  </si>
  <si>
    <t>0800000240</t>
  </si>
  <si>
    <t>0900000240</t>
  </si>
  <si>
    <t>1000000240</t>
  </si>
  <si>
    <t>8890000310</t>
  </si>
  <si>
    <t>1100000240</t>
  </si>
  <si>
    <t>1200000240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</si>
  <si>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 программы</t>
  </si>
  <si>
    <t>Расходы на работы по компенсационному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</si>
  <si>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 программы</t>
  </si>
  <si>
    <t>09200G0100</t>
  </si>
  <si>
    <t>00200G0850</t>
  </si>
  <si>
    <t>51100G0860</t>
  </si>
  <si>
    <t>51100G0870</t>
  </si>
  <si>
    <t>Расходы на возмещение вреда, причиненного гражданину в результате бездействия органов местного самоуправления</t>
  </si>
  <si>
    <t>Исполнение судебных актов</t>
  </si>
  <si>
    <t>830</t>
  </si>
  <si>
    <t>0640000850</t>
  </si>
  <si>
    <t>Расходы на оплату восстановительной стоимости за ущерб, наносимый зеленому фонду Санкт-Петербурга</t>
  </si>
  <si>
    <t>8910000830</t>
  </si>
  <si>
    <t xml:space="preserve">к Постановлению местной администрации МО Пискаревка </t>
  </si>
  <si>
    <t>Сумма, утвержденная на год</t>
  </si>
  <si>
    <t>Исполнено за 1 полугодие 2016 года</t>
  </si>
  <si>
    <t xml:space="preserve">% исполнения </t>
  </si>
  <si>
    <t>Приложение № 3</t>
  </si>
  <si>
    <t>от 13 сентября 2016 года № 81-э</t>
  </si>
  <si>
    <t>Глава</t>
  </si>
  <si>
    <t>местной администрации</t>
  </si>
  <si>
    <t>И.В.Калиниченко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</si>
</sst>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b/>
      <i/>
      <sz val="11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0" fontId="6" fillId="0" borderId="10" xfId="0" applyNumberFormat="1" applyFont="1" applyFill="1" applyBorder="1" applyAlignment="1">
      <alignment horizontal="right" shrinkToFit="1"/>
    </xf>
    <xf numFmtId="170" fontId="6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 shrinkToFit="1"/>
    </xf>
    <xf numFmtId="170" fontId="52" fillId="0" borderId="1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49" fontId="54" fillId="0" borderId="10" xfId="0" applyNumberFormat="1" applyFont="1" applyFill="1" applyBorder="1" applyAlignment="1">
      <alignment horizontal="center"/>
    </xf>
    <xf numFmtId="170" fontId="55" fillId="0" borderId="10" xfId="0" applyNumberFormat="1" applyFont="1" applyFill="1" applyBorder="1" applyAlignment="1">
      <alignment horizontal="center"/>
    </xf>
    <xf numFmtId="170" fontId="52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170" fontId="56" fillId="0" borderId="0" xfId="0" applyNumberFormat="1" applyFont="1" applyFill="1" applyBorder="1" applyAlignment="1">
      <alignment horizontal="center"/>
    </xf>
    <xf numFmtId="170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302"/>
  <sheetViews>
    <sheetView tabSelected="1" zoomScale="95" zoomScaleNormal="95" zoomScaleSheetLayoutView="100" zoomScalePageLayoutView="0" workbookViewId="0" topLeftCell="B190">
      <selection activeCell="F202" sqref="F202"/>
    </sheetView>
  </sheetViews>
  <sheetFormatPr defaultColWidth="9.00390625" defaultRowHeight="12.75"/>
  <cols>
    <col min="1" max="1" width="4.625" style="0" hidden="1" customWidth="1"/>
    <col min="2" max="2" width="27.75390625" style="39" customWidth="1"/>
    <col min="3" max="3" width="9.625" style="41" customWidth="1"/>
    <col min="4" max="4" width="10.00390625" style="42" customWidth="1"/>
    <col min="5" max="5" width="9.125" style="42" customWidth="1"/>
    <col min="6" max="6" width="10.625" style="47" customWidth="1"/>
    <col min="7" max="7" width="13.75390625" style="30" customWidth="1"/>
    <col min="8" max="8" width="12.25390625" style="3" customWidth="1"/>
    <col min="9" max="16384" width="9.125" style="3" customWidth="1"/>
  </cols>
  <sheetData>
    <row r="1" spans="3:8" ht="15.75" customHeight="1">
      <c r="C1" s="40"/>
      <c r="D1" s="40"/>
      <c r="E1" s="85" t="s">
        <v>167</v>
      </c>
      <c r="F1" s="85"/>
      <c r="G1" s="85"/>
      <c r="H1" s="85"/>
    </row>
    <row r="2" spans="3:8" ht="15.75" customHeight="1">
      <c r="C2" s="56"/>
      <c r="D2" s="85" t="s">
        <v>163</v>
      </c>
      <c r="E2" s="85"/>
      <c r="F2" s="85"/>
      <c r="G2" s="85"/>
      <c r="H2" s="85"/>
    </row>
    <row r="3" spans="3:8" ht="13.5" customHeight="1">
      <c r="C3" s="86" t="s">
        <v>168</v>
      </c>
      <c r="D3" s="86"/>
      <c r="E3" s="86"/>
      <c r="F3" s="86"/>
      <c r="G3" s="86"/>
      <c r="H3" s="86"/>
    </row>
    <row r="4" spans="2:8" ht="17.25" customHeight="1">
      <c r="B4" s="87" t="s">
        <v>63</v>
      </c>
      <c r="C4" s="87"/>
      <c r="D4" s="87"/>
      <c r="E4" s="87"/>
      <c r="F4" s="87"/>
      <c r="G4" s="87"/>
      <c r="H4" s="87"/>
    </row>
    <row r="5" spans="2:8" ht="28.5" customHeight="1">
      <c r="B5" s="87" t="s">
        <v>116</v>
      </c>
      <c r="C5" s="87"/>
      <c r="D5" s="87"/>
      <c r="E5" s="87"/>
      <c r="F5" s="87"/>
      <c r="G5" s="87"/>
      <c r="H5" s="87"/>
    </row>
    <row r="6" spans="6:7" ht="13.5" customHeight="1">
      <c r="F6" s="3"/>
      <c r="G6" s="27" t="s">
        <v>17</v>
      </c>
    </row>
    <row r="7" spans="1:8" ht="47.25" customHeight="1">
      <c r="A7" s="1" t="s">
        <v>0</v>
      </c>
      <c r="B7" s="81" t="s">
        <v>2</v>
      </c>
      <c r="C7" s="81" t="s">
        <v>60</v>
      </c>
      <c r="D7" s="82" t="s">
        <v>61</v>
      </c>
      <c r="E7" s="82" t="s">
        <v>64</v>
      </c>
      <c r="F7" s="83" t="s">
        <v>164</v>
      </c>
      <c r="G7" s="55" t="s">
        <v>165</v>
      </c>
      <c r="H7" s="78" t="s">
        <v>166</v>
      </c>
    </row>
    <row r="8" spans="1:19" ht="21" customHeight="1" hidden="1">
      <c r="A8" s="1" t="s">
        <v>1</v>
      </c>
      <c r="B8" s="81"/>
      <c r="C8" s="81"/>
      <c r="D8" s="82"/>
      <c r="E8" s="82"/>
      <c r="F8" s="84"/>
      <c r="G8" s="58"/>
      <c r="H8" s="77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0.75" customHeight="1" hidden="1" thickTop="1">
      <c r="A9" s="1"/>
      <c r="B9" s="48"/>
      <c r="C9" s="38"/>
      <c r="D9" s="43"/>
      <c r="E9" s="43"/>
      <c r="F9" s="32"/>
      <c r="G9" s="60"/>
      <c r="H9" s="5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25" customFormat="1" ht="39" customHeight="1">
      <c r="A10" s="24"/>
      <c r="B10" s="62" t="s">
        <v>73</v>
      </c>
      <c r="C10" s="15" t="s">
        <v>16</v>
      </c>
      <c r="D10" s="63"/>
      <c r="E10" s="63"/>
      <c r="F10" s="32">
        <f>F11+F16+F31+F57+F62</f>
        <v>24843.8</v>
      </c>
      <c r="G10" s="32">
        <f>G11+G16+G31+G57+G62</f>
        <v>10843</v>
      </c>
      <c r="H10" s="79">
        <f>G10/F10%</f>
        <v>43.64469203583993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8" s="10" customFormat="1" ht="63.75" customHeight="1">
      <c r="A11" s="2"/>
      <c r="B11" s="48" t="s">
        <v>84</v>
      </c>
      <c r="C11" s="15" t="s">
        <v>4</v>
      </c>
      <c r="D11" s="11"/>
      <c r="E11" s="11"/>
      <c r="F11" s="32">
        <f aca="true" t="shared" si="0" ref="F11:G13">F12</f>
        <v>1203.1000000000001</v>
      </c>
      <c r="G11" s="32">
        <f t="shared" si="0"/>
        <v>577.3</v>
      </c>
      <c r="H11" s="79">
        <f aca="true" t="shared" si="1" ref="H11:H74">G11/F11%</f>
        <v>47.98437370127171</v>
      </c>
    </row>
    <row r="12" spans="1:8" s="10" customFormat="1" ht="27" customHeight="1">
      <c r="A12" s="2"/>
      <c r="B12" s="48" t="s">
        <v>25</v>
      </c>
      <c r="C12" s="15" t="s">
        <v>4</v>
      </c>
      <c r="D12" s="11" t="s">
        <v>118</v>
      </c>
      <c r="E12" s="11"/>
      <c r="F12" s="14">
        <f t="shared" si="0"/>
        <v>1203.1000000000001</v>
      </c>
      <c r="G12" s="14">
        <f t="shared" si="0"/>
        <v>577.3</v>
      </c>
      <c r="H12" s="79">
        <f t="shared" si="1"/>
        <v>47.98437370127171</v>
      </c>
    </row>
    <row r="13" spans="1:8" s="10" customFormat="1" ht="94.5" customHeight="1">
      <c r="A13" s="2"/>
      <c r="B13" s="49" t="s">
        <v>66</v>
      </c>
      <c r="C13" s="15" t="s">
        <v>4</v>
      </c>
      <c r="D13" s="11" t="s">
        <v>118</v>
      </c>
      <c r="E13" s="11" t="s">
        <v>65</v>
      </c>
      <c r="F13" s="14">
        <f t="shared" si="0"/>
        <v>1203.1000000000001</v>
      </c>
      <c r="G13" s="14">
        <f t="shared" si="0"/>
        <v>577.3</v>
      </c>
      <c r="H13" s="79">
        <f t="shared" si="1"/>
        <v>47.98437370127171</v>
      </c>
    </row>
    <row r="14" spans="1:8" s="10" customFormat="1" ht="33.75" customHeight="1">
      <c r="A14" s="2"/>
      <c r="B14" s="49" t="s">
        <v>83</v>
      </c>
      <c r="C14" s="15" t="s">
        <v>4</v>
      </c>
      <c r="D14" s="11" t="s">
        <v>118</v>
      </c>
      <c r="E14" s="11" t="s">
        <v>82</v>
      </c>
      <c r="F14" s="14">
        <f>1222.9-19.2-0.6</f>
        <v>1203.1000000000001</v>
      </c>
      <c r="G14" s="14">
        <v>577.3</v>
      </c>
      <c r="H14" s="79">
        <f t="shared" si="1"/>
        <v>47.98437370127171</v>
      </c>
    </row>
    <row r="15" spans="1:8" s="10" customFormat="1" ht="20.25" customHeight="1">
      <c r="A15" s="2"/>
      <c r="B15" s="49"/>
      <c r="C15" s="15"/>
      <c r="D15" s="11"/>
      <c r="E15" s="11"/>
      <c r="F15" s="14"/>
      <c r="G15" s="14"/>
      <c r="H15" s="79"/>
    </row>
    <row r="16" spans="1:8" s="10" customFormat="1" ht="71.25" customHeight="1">
      <c r="A16" s="2"/>
      <c r="B16" s="48" t="s">
        <v>85</v>
      </c>
      <c r="C16" s="15" t="s">
        <v>5</v>
      </c>
      <c r="D16" s="11"/>
      <c r="E16" s="11"/>
      <c r="F16" s="32">
        <f>F21+F17</f>
        <v>3977.1</v>
      </c>
      <c r="G16" s="32">
        <f>G21+G17</f>
        <v>1663.5</v>
      </c>
      <c r="H16" s="79">
        <f t="shared" si="1"/>
        <v>41.82695934223429</v>
      </c>
    </row>
    <row r="17" spans="1:8" s="10" customFormat="1" ht="58.5" customHeight="1">
      <c r="A17" s="2"/>
      <c r="B17" s="48" t="s">
        <v>57</v>
      </c>
      <c r="C17" s="15" t="s">
        <v>5</v>
      </c>
      <c r="D17" s="11" t="s">
        <v>119</v>
      </c>
      <c r="E17" s="11"/>
      <c r="F17" s="14">
        <f>F18</f>
        <v>140.4</v>
      </c>
      <c r="G17" s="14">
        <f>G18</f>
        <v>70.2</v>
      </c>
      <c r="H17" s="79">
        <f t="shared" si="1"/>
        <v>50</v>
      </c>
    </row>
    <row r="18" spans="1:8" s="10" customFormat="1" ht="82.5" customHeight="1">
      <c r="A18" s="2"/>
      <c r="B18" s="49" t="s">
        <v>66</v>
      </c>
      <c r="C18" s="15" t="s">
        <v>5</v>
      </c>
      <c r="D18" s="11" t="s">
        <v>119</v>
      </c>
      <c r="E18" s="11" t="s">
        <v>65</v>
      </c>
      <c r="F18" s="14">
        <f>F19</f>
        <v>140.4</v>
      </c>
      <c r="G18" s="14">
        <f>G19</f>
        <v>70.2</v>
      </c>
      <c r="H18" s="79">
        <f t="shared" si="1"/>
        <v>50</v>
      </c>
    </row>
    <row r="19" spans="1:8" s="10" customFormat="1" ht="37.5" customHeight="1">
      <c r="A19" s="2"/>
      <c r="B19" s="49" t="s">
        <v>83</v>
      </c>
      <c r="C19" s="15" t="s">
        <v>5</v>
      </c>
      <c r="D19" s="11" t="s">
        <v>119</v>
      </c>
      <c r="E19" s="11" t="s">
        <v>82</v>
      </c>
      <c r="F19" s="14">
        <f>142.9-2.5</f>
        <v>140.4</v>
      </c>
      <c r="G19" s="14">
        <v>70.2</v>
      </c>
      <c r="H19" s="79">
        <f t="shared" si="1"/>
        <v>50</v>
      </c>
    </row>
    <row r="20" spans="1:8" s="10" customFormat="1" ht="24" customHeight="1">
      <c r="A20" s="2"/>
      <c r="B20" s="49"/>
      <c r="C20" s="15"/>
      <c r="D20" s="11"/>
      <c r="E20" s="11"/>
      <c r="F20" s="14"/>
      <c r="G20" s="14"/>
      <c r="H20" s="79"/>
    </row>
    <row r="21" spans="1:8" s="10" customFormat="1" ht="54" customHeight="1">
      <c r="A21" s="2"/>
      <c r="B21" s="48" t="s">
        <v>105</v>
      </c>
      <c r="C21" s="15" t="s">
        <v>5</v>
      </c>
      <c r="D21" s="11" t="s">
        <v>120</v>
      </c>
      <c r="E21" s="11"/>
      <c r="F21" s="14">
        <f>F22+F25+F28</f>
        <v>3836.7</v>
      </c>
      <c r="G21" s="14">
        <f>G22+G25+G28</f>
        <v>1593.3</v>
      </c>
      <c r="H21" s="79">
        <f t="shared" si="1"/>
        <v>41.5278755180233</v>
      </c>
    </row>
    <row r="22" spans="1:8" s="10" customFormat="1" ht="82.5" customHeight="1">
      <c r="A22" s="2"/>
      <c r="B22" s="49" t="s">
        <v>66</v>
      </c>
      <c r="C22" s="15" t="s">
        <v>5</v>
      </c>
      <c r="D22" s="11" t="s">
        <v>120</v>
      </c>
      <c r="E22" s="11" t="s">
        <v>65</v>
      </c>
      <c r="F22" s="14">
        <f>F23</f>
        <v>2634.6</v>
      </c>
      <c r="G22" s="14">
        <f>G23</f>
        <v>1150.9</v>
      </c>
      <c r="H22" s="79">
        <f t="shared" si="1"/>
        <v>43.68405070978517</v>
      </c>
    </row>
    <row r="23" spans="1:8" s="10" customFormat="1" ht="33.75" customHeight="1">
      <c r="A23" s="2"/>
      <c r="B23" s="49" t="s">
        <v>83</v>
      </c>
      <c r="C23" s="15" t="s">
        <v>5</v>
      </c>
      <c r="D23" s="11" t="s">
        <v>120</v>
      </c>
      <c r="E23" s="11" t="s">
        <v>82</v>
      </c>
      <c r="F23" s="14">
        <f>2602.4-44.9+77.1</f>
        <v>2634.6</v>
      </c>
      <c r="G23" s="14">
        <v>1150.9</v>
      </c>
      <c r="H23" s="79">
        <f t="shared" si="1"/>
        <v>43.68405070978517</v>
      </c>
    </row>
    <row r="24" spans="1:8" s="10" customFormat="1" ht="33.75" customHeight="1">
      <c r="A24" s="2"/>
      <c r="B24" s="48" t="s">
        <v>106</v>
      </c>
      <c r="C24" s="15" t="s">
        <v>5</v>
      </c>
      <c r="D24" s="11" t="s">
        <v>121</v>
      </c>
      <c r="E24" s="11"/>
      <c r="F24" s="14">
        <f>F25</f>
        <v>1201.4</v>
      </c>
      <c r="G24" s="14">
        <f>G25</f>
        <v>442.1</v>
      </c>
      <c r="H24" s="79">
        <f t="shared" si="1"/>
        <v>36.798734809389046</v>
      </c>
    </row>
    <row r="25" spans="1:8" s="10" customFormat="1" ht="36">
      <c r="A25" s="2"/>
      <c r="B25" s="49" t="s">
        <v>71</v>
      </c>
      <c r="C25" s="15" t="s">
        <v>5</v>
      </c>
      <c r="D25" s="11" t="s">
        <v>121</v>
      </c>
      <c r="E25" s="11" t="s">
        <v>69</v>
      </c>
      <c r="F25" s="14">
        <f>F26</f>
        <v>1201.4</v>
      </c>
      <c r="G25" s="14">
        <f>G26</f>
        <v>442.1</v>
      </c>
      <c r="H25" s="79">
        <f t="shared" si="1"/>
        <v>36.798734809389046</v>
      </c>
    </row>
    <row r="26" spans="1:8" s="10" customFormat="1" ht="35.25" customHeight="1">
      <c r="A26" s="2"/>
      <c r="B26" s="49" t="s">
        <v>89</v>
      </c>
      <c r="C26" s="15" t="s">
        <v>5</v>
      </c>
      <c r="D26" s="11" t="s">
        <v>121</v>
      </c>
      <c r="E26" s="11" t="s">
        <v>87</v>
      </c>
      <c r="F26" s="14">
        <f>611.9+97.7+491.8</f>
        <v>1201.4</v>
      </c>
      <c r="G26" s="14">
        <v>442.1</v>
      </c>
      <c r="H26" s="79">
        <f t="shared" si="1"/>
        <v>36.798734809389046</v>
      </c>
    </row>
    <row r="27" spans="1:8" s="10" customFormat="1" ht="35.25" customHeight="1">
      <c r="A27" s="2"/>
      <c r="B27" s="48" t="s">
        <v>107</v>
      </c>
      <c r="C27" s="15" t="s">
        <v>5</v>
      </c>
      <c r="D27" s="11" t="s">
        <v>122</v>
      </c>
      <c r="E27" s="11"/>
      <c r="F27" s="14">
        <f>F28</f>
        <v>0.7</v>
      </c>
      <c r="G27" s="14">
        <f>G28</f>
        <v>0.3</v>
      </c>
      <c r="H27" s="79">
        <f t="shared" si="1"/>
        <v>42.85714285714286</v>
      </c>
    </row>
    <row r="28" spans="1:8" s="10" customFormat="1" ht="16.5" customHeight="1">
      <c r="A28" s="2"/>
      <c r="B28" s="49" t="s">
        <v>72</v>
      </c>
      <c r="C28" s="15" t="s">
        <v>5</v>
      </c>
      <c r="D28" s="11" t="s">
        <v>122</v>
      </c>
      <c r="E28" s="11" t="s">
        <v>70</v>
      </c>
      <c r="F28" s="14">
        <f>F29</f>
        <v>0.7</v>
      </c>
      <c r="G28" s="14">
        <f>G29</f>
        <v>0.3</v>
      </c>
      <c r="H28" s="79">
        <f t="shared" si="1"/>
        <v>42.85714285714286</v>
      </c>
    </row>
    <row r="29" spans="1:8" s="10" customFormat="1" ht="21" customHeight="1">
      <c r="A29" s="2"/>
      <c r="B29" s="49" t="s">
        <v>90</v>
      </c>
      <c r="C29" s="15" t="s">
        <v>5</v>
      </c>
      <c r="D29" s="11" t="s">
        <v>122</v>
      </c>
      <c r="E29" s="11" t="s">
        <v>88</v>
      </c>
      <c r="F29" s="14">
        <f>0.1+0.6</f>
        <v>0.7</v>
      </c>
      <c r="G29" s="14">
        <v>0.3</v>
      </c>
      <c r="H29" s="79">
        <f t="shared" si="1"/>
        <v>42.85714285714286</v>
      </c>
    </row>
    <row r="30" spans="1:8" s="10" customFormat="1" ht="21.75" customHeight="1">
      <c r="A30" s="2"/>
      <c r="B30" s="49"/>
      <c r="C30" s="15"/>
      <c r="D30" s="11"/>
      <c r="E30" s="11"/>
      <c r="F30" s="14"/>
      <c r="G30" s="14"/>
      <c r="H30" s="79"/>
    </row>
    <row r="31" spans="1:8" s="10" customFormat="1" ht="70.5" customHeight="1">
      <c r="A31" s="2"/>
      <c r="B31" s="48" t="s">
        <v>86</v>
      </c>
      <c r="C31" s="15" t="s">
        <v>9</v>
      </c>
      <c r="D31" s="11"/>
      <c r="E31" s="11"/>
      <c r="F31" s="32">
        <f>F33+F37+F47+F40+F43+F51</f>
        <v>19207.6</v>
      </c>
      <c r="G31" s="32">
        <f>G33+G37+G47+G40+G43+G51</f>
        <v>8372.4</v>
      </c>
      <c r="H31" s="79">
        <f t="shared" si="1"/>
        <v>43.5889960224078</v>
      </c>
    </row>
    <row r="32" spans="1:8" s="10" customFormat="1" ht="20.25" customHeight="1">
      <c r="A32" s="2"/>
      <c r="B32" s="48"/>
      <c r="C32" s="15"/>
      <c r="D32" s="11"/>
      <c r="E32" s="11"/>
      <c r="F32" s="32"/>
      <c r="G32" s="32"/>
      <c r="H32" s="79"/>
    </row>
    <row r="33" spans="1:8" s="10" customFormat="1" ht="58.5" customHeight="1">
      <c r="A33" s="2"/>
      <c r="B33" s="48" t="s">
        <v>26</v>
      </c>
      <c r="C33" s="15" t="s">
        <v>9</v>
      </c>
      <c r="D33" s="11" t="s">
        <v>123</v>
      </c>
      <c r="E33" s="11"/>
      <c r="F33" s="14">
        <f>F34</f>
        <v>1203.1000000000001</v>
      </c>
      <c r="G33" s="14">
        <f>G34</f>
        <v>549.7</v>
      </c>
      <c r="H33" s="79">
        <f t="shared" si="1"/>
        <v>45.69030005818303</v>
      </c>
    </row>
    <row r="34" spans="1:8" s="10" customFormat="1" ht="96" customHeight="1">
      <c r="A34" s="2"/>
      <c r="B34" s="49" t="s">
        <v>66</v>
      </c>
      <c r="C34" s="15" t="s">
        <v>9</v>
      </c>
      <c r="D34" s="11" t="s">
        <v>123</v>
      </c>
      <c r="E34" s="11" t="s">
        <v>65</v>
      </c>
      <c r="F34" s="14">
        <f>F35</f>
        <v>1203.1000000000001</v>
      </c>
      <c r="G34" s="14">
        <f>G35</f>
        <v>549.7</v>
      </c>
      <c r="H34" s="79">
        <f t="shared" si="1"/>
        <v>45.69030005818303</v>
      </c>
    </row>
    <row r="35" spans="1:8" s="10" customFormat="1" ht="35.25" customHeight="1">
      <c r="A35" s="2"/>
      <c r="B35" s="49" t="s">
        <v>83</v>
      </c>
      <c r="C35" s="15" t="s">
        <v>9</v>
      </c>
      <c r="D35" s="11" t="s">
        <v>123</v>
      </c>
      <c r="E35" s="11" t="s">
        <v>82</v>
      </c>
      <c r="F35" s="14">
        <f>1222.9-19.2-0.6</f>
        <v>1203.1000000000001</v>
      </c>
      <c r="G35" s="14">
        <v>549.7</v>
      </c>
      <c r="H35" s="79">
        <f t="shared" si="1"/>
        <v>45.69030005818303</v>
      </c>
    </row>
    <row r="36" spans="1:8" s="10" customFormat="1" ht="25.5" customHeight="1">
      <c r="A36" s="2"/>
      <c r="B36" s="49"/>
      <c r="C36" s="15"/>
      <c r="D36" s="11"/>
      <c r="E36" s="11"/>
      <c r="F36" s="14"/>
      <c r="G36" s="14"/>
      <c r="H36" s="79"/>
    </row>
    <row r="37" spans="1:8" s="10" customFormat="1" ht="39" customHeight="1">
      <c r="A37" s="9"/>
      <c r="B37" s="48" t="s">
        <v>108</v>
      </c>
      <c r="C37" s="15" t="s">
        <v>9</v>
      </c>
      <c r="D37" s="11" t="s">
        <v>124</v>
      </c>
      <c r="E37" s="11"/>
      <c r="F37" s="14">
        <f>F38</f>
        <v>11486.699999999999</v>
      </c>
      <c r="G37" s="14">
        <f>G38</f>
        <v>5162.2</v>
      </c>
      <c r="H37" s="79">
        <f t="shared" si="1"/>
        <v>44.94067051459514</v>
      </c>
    </row>
    <row r="38" spans="1:8" s="10" customFormat="1" ht="98.25" customHeight="1">
      <c r="A38" s="9"/>
      <c r="B38" s="49" t="s">
        <v>66</v>
      </c>
      <c r="C38" s="15" t="s">
        <v>9</v>
      </c>
      <c r="D38" s="11" t="s">
        <v>124</v>
      </c>
      <c r="E38" s="11" t="s">
        <v>65</v>
      </c>
      <c r="F38" s="14">
        <f>F39</f>
        <v>11486.699999999999</v>
      </c>
      <c r="G38" s="14">
        <f>G39</f>
        <v>5162.2</v>
      </c>
      <c r="H38" s="79">
        <f t="shared" si="1"/>
        <v>44.94067051459514</v>
      </c>
    </row>
    <row r="39" spans="1:8" s="10" customFormat="1" ht="37.5" customHeight="1">
      <c r="A39" s="9"/>
      <c r="B39" s="49" t="s">
        <v>83</v>
      </c>
      <c r="C39" s="15" t="s">
        <v>9</v>
      </c>
      <c r="D39" s="11" t="s">
        <v>124</v>
      </c>
      <c r="E39" s="11" t="s">
        <v>82</v>
      </c>
      <c r="F39" s="14">
        <f>11688-201.1-0.2</f>
        <v>11486.699999999999</v>
      </c>
      <c r="G39" s="14">
        <v>5162.2</v>
      </c>
      <c r="H39" s="79">
        <f t="shared" si="1"/>
        <v>44.94067051459514</v>
      </c>
    </row>
    <row r="40" spans="1:8" s="10" customFormat="1" ht="38.25" customHeight="1">
      <c r="A40" s="9"/>
      <c r="B40" s="48" t="s">
        <v>109</v>
      </c>
      <c r="C40" s="15" t="s">
        <v>9</v>
      </c>
      <c r="D40" s="11" t="s">
        <v>125</v>
      </c>
      <c r="E40" s="11"/>
      <c r="F40" s="14">
        <f>F41</f>
        <v>3883.2999999999997</v>
      </c>
      <c r="G40" s="14">
        <f>G41</f>
        <v>1705.1</v>
      </c>
      <c r="H40" s="79">
        <f t="shared" si="1"/>
        <v>43.90853140370304</v>
      </c>
    </row>
    <row r="41" spans="1:8" s="10" customFormat="1" ht="39" customHeight="1">
      <c r="A41" s="9"/>
      <c r="B41" s="49" t="s">
        <v>71</v>
      </c>
      <c r="C41" s="15" t="s">
        <v>9</v>
      </c>
      <c r="D41" s="11" t="s">
        <v>125</v>
      </c>
      <c r="E41" s="11" t="s">
        <v>69</v>
      </c>
      <c r="F41" s="14">
        <f>F42</f>
        <v>3883.2999999999997</v>
      </c>
      <c r="G41" s="14">
        <f>G42</f>
        <v>1705.1</v>
      </c>
      <c r="H41" s="79">
        <f t="shared" si="1"/>
        <v>43.90853140370304</v>
      </c>
    </row>
    <row r="42" spans="1:8" s="10" customFormat="1" ht="48" customHeight="1">
      <c r="A42" s="9"/>
      <c r="B42" s="49" t="s">
        <v>89</v>
      </c>
      <c r="C42" s="15" t="s">
        <v>9</v>
      </c>
      <c r="D42" s="11" t="s">
        <v>125</v>
      </c>
      <c r="E42" s="11" t="s">
        <v>87</v>
      </c>
      <c r="F42" s="14">
        <f>1406.8+3044.6-568.1</f>
        <v>3883.2999999999997</v>
      </c>
      <c r="G42" s="14">
        <v>1705.1</v>
      </c>
      <c r="H42" s="79">
        <f t="shared" si="1"/>
        <v>43.90853140370304</v>
      </c>
    </row>
    <row r="43" spans="1:8" s="10" customFormat="1" ht="38.25" customHeight="1">
      <c r="A43" s="9"/>
      <c r="B43" s="48" t="s">
        <v>110</v>
      </c>
      <c r="C43" s="15" t="s">
        <v>9</v>
      </c>
      <c r="D43" s="11" t="s">
        <v>126</v>
      </c>
      <c r="E43" s="11"/>
      <c r="F43" s="14">
        <f>F44</f>
        <v>16.1</v>
      </c>
      <c r="G43" s="14">
        <f>G44</f>
        <v>4.9</v>
      </c>
      <c r="H43" s="79">
        <f t="shared" si="1"/>
        <v>30.434782608695652</v>
      </c>
    </row>
    <row r="44" spans="1:8" s="10" customFormat="1" ht="16.5" customHeight="1">
      <c r="A44" s="9"/>
      <c r="B44" s="49" t="s">
        <v>72</v>
      </c>
      <c r="C44" s="15" t="s">
        <v>9</v>
      </c>
      <c r="D44" s="11" t="s">
        <v>126</v>
      </c>
      <c r="E44" s="11" t="s">
        <v>70</v>
      </c>
      <c r="F44" s="14">
        <f>F45</f>
        <v>16.1</v>
      </c>
      <c r="G44" s="14">
        <f>G45</f>
        <v>4.9</v>
      </c>
      <c r="H44" s="79">
        <f t="shared" si="1"/>
        <v>30.434782608695652</v>
      </c>
    </row>
    <row r="45" spans="1:8" s="10" customFormat="1" ht="27.75" customHeight="1">
      <c r="A45" s="9"/>
      <c r="B45" s="49" t="s">
        <v>90</v>
      </c>
      <c r="C45" s="15" t="s">
        <v>9</v>
      </c>
      <c r="D45" s="11" t="s">
        <v>126</v>
      </c>
      <c r="E45" s="11" t="s">
        <v>88</v>
      </c>
      <c r="F45" s="14">
        <v>16.1</v>
      </c>
      <c r="G45" s="14">
        <v>4.9</v>
      </c>
      <c r="H45" s="79">
        <f t="shared" si="1"/>
        <v>30.434782608695652</v>
      </c>
    </row>
    <row r="46" spans="1:8" s="10" customFormat="1" ht="23.25" customHeight="1">
      <c r="A46" s="9"/>
      <c r="B46" s="49"/>
      <c r="C46" s="15"/>
      <c r="D46" s="11"/>
      <c r="E46" s="11"/>
      <c r="F46" s="14"/>
      <c r="G46" s="14"/>
      <c r="H46" s="79"/>
    </row>
    <row r="47" spans="1:165" ht="92.25" customHeight="1">
      <c r="A47" s="3"/>
      <c r="B47" s="48" t="s">
        <v>96</v>
      </c>
      <c r="C47" s="15" t="s">
        <v>9</v>
      </c>
      <c r="D47" s="11" t="s">
        <v>153</v>
      </c>
      <c r="E47" s="11"/>
      <c r="F47" s="14">
        <f>F48</f>
        <v>6</v>
      </c>
      <c r="G47" s="14">
        <f>G48</f>
        <v>6</v>
      </c>
      <c r="H47" s="79">
        <f t="shared" si="1"/>
        <v>100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</row>
    <row r="48" spans="1:165" ht="26.25" customHeight="1">
      <c r="A48" s="3"/>
      <c r="B48" s="49" t="s">
        <v>71</v>
      </c>
      <c r="C48" s="15" t="s">
        <v>9</v>
      </c>
      <c r="D48" s="11" t="s">
        <v>153</v>
      </c>
      <c r="E48" s="11" t="s">
        <v>69</v>
      </c>
      <c r="F48" s="14">
        <f>F49</f>
        <v>6</v>
      </c>
      <c r="G48" s="14">
        <f>G49</f>
        <v>6</v>
      </c>
      <c r="H48" s="79">
        <f t="shared" si="1"/>
        <v>100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</row>
    <row r="49" spans="1:165" ht="38.25" customHeight="1">
      <c r="A49" s="3"/>
      <c r="B49" s="49" t="s">
        <v>89</v>
      </c>
      <c r="C49" s="15" t="s">
        <v>9</v>
      </c>
      <c r="D49" s="11" t="s">
        <v>153</v>
      </c>
      <c r="E49" s="11" t="s">
        <v>87</v>
      </c>
      <c r="F49" s="14">
        <v>6</v>
      </c>
      <c r="G49" s="14">
        <v>6</v>
      </c>
      <c r="H49" s="79">
        <f t="shared" si="1"/>
        <v>100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</row>
    <row r="50" spans="1:165" ht="13.5" customHeight="1">
      <c r="A50" s="3"/>
      <c r="B50" s="49"/>
      <c r="C50" s="15"/>
      <c r="D50" s="11"/>
      <c r="E50" s="11"/>
      <c r="F50" s="14"/>
      <c r="G50" s="14"/>
      <c r="H50" s="7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</row>
    <row r="51" spans="1:165" ht="70.5" customHeight="1">
      <c r="A51" s="3"/>
      <c r="B51" s="48" t="s">
        <v>97</v>
      </c>
      <c r="C51" s="15" t="s">
        <v>9</v>
      </c>
      <c r="D51" s="11" t="s">
        <v>154</v>
      </c>
      <c r="E51" s="11"/>
      <c r="F51" s="14">
        <f>F52+F54</f>
        <v>2612.3999999999996</v>
      </c>
      <c r="G51" s="14">
        <f>G52+G54</f>
        <v>944.5</v>
      </c>
      <c r="H51" s="79">
        <f t="shared" si="1"/>
        <v>36.15449395192161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</row>
    <row r="52" spans="1:165" ht="83.25" customHeight="1">
      <c r="A52" s="3"/>
      <c r="B52" s="49" t="s">
        <v>66</v>
      </c>
      <c r="C52" s="15" t="s">
        <v>9</v>
      </c>
      <c r="D52" s="11" t="s">
        <v>154</v>
      </c>
      <c r="E52" s="11" t="s">
        <v>65</v>
      </c>
      <c r="F52" s="14">
        <f>F53</f>
        <v>2405.2</v>
      </c>
      <c r="G52" s="14">
        <f>G53</f>
        <v>909.7</v>
      </c>
      <c r="H52" s="79">
        <f t="shared" si="1"/>
        <v>37.822218526525866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</row>
    <row r="53" spans="1:165" ht="33" customHeight="1">
      <c r="A53" s="3"/>
      <c r="B53" s="49" t="s">
        <v>83</v>
      </c>
      <c r="C53" s="15" t="s">
        <v>9</v>
      </c>
      <c r="D53" s="11" t="s">
        <v>154</v>
      </c>
      <c r="E53" s="11" t="s">
        <v>82</v>
      </c>
      <c r="F53" s="14">
        <v>2405.2</v>
      </c>
      <c r="G53" s="14">
        <v>909.7</v>
      </c>
      <c r="H53" s="79">
        <f t="shared" si="1"/>
        <v>37.822218526525866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</row>
    <row r="54" spans="1:165" ht="39.75" customHeight="1">
      <c r="A54" s="3"/>
      <c r="B54" s="49" t="s">
        <v>71</v>
      </c>
      <c r="C54" s="15" t="s">
        <v>9</v>
      </c>
      <c r="D54" s="11" t="s">
        <v>154</v>
      </c>
      <c r="E54" s="11" t="s">
        <v>69</v>
      </c>
      <c r="F54" s="14">
        <f>F55</f>
        <v>207.2</v>
      </c>
      <c r="G54" s="14">
        <f>G55</f>
        <v>34.8</v>
      </c>
      <c r="H54" s="79">
        <f t="shared" si="1"/>
        <v>16.795366795366792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</row>
    <row r="55" spans="1:165" ht="48" customHeight="1">
      <c r="A55" s="3"/>
      <c r="B55" s="49" t="s">
        <v>89</v>
      </c>
      <c r="C55" s="15" t="s">
        <v>9</v>
      </c>
      <c r="D55" s="11" t="s">
        <v>154</v>
      </c>
      <c r="E55" s="11" t="s">
        <v>87</v>
      </c>
      <c r="F55" s="14">
        <v>207.2</v>
      </c>
      <c r="G55" s="14">
        <v>34.8</v>
      </c>
      <c r="H55" s="79">
        <f t="shared" si="1"/>
        <v>16.795366795366792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</row>
    <row r="56" spans="1:165" ht="21" customHeight="1">
      <c r="A56" s="3"/>
      <c r="B56" s="49"/>
      <c r="C56" s="15"/>
      <c r="D56" s="11"/>
      <c r="E56" s="11"/>
      <c r="F56" s="14"/>
      <c r="G56" s="14"/>
      <c r="H56" s="7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</row>
    <row r="57" spans="1:165" s="8" customFormat="1" ht="18.75" customHeight="1">
      <c r="A57" s="12"/>
      <c r="B57" s="51" t="s">
        <v>101</v>
      </c>
      <c r="C57" s="15" t="s">
        <v>20</v>
      </c>
      <c r="D57" s="11"/>
      <c r="E57" s="11"/>
      <c r="F57" s="32">
        <f aca="true" t="shared" si="2" ref="F57:G59">F58</f>
        <v>10</v>
      </c>
      <c r="G57" s="32">
        <f t="shared" si="2"/>
        <v>0</v>
      </c>
      <c r="H57" s="79">
        <f t="shared" si="1"/>
        <v>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</row>
    <row r="58" spans="1:165" s="8" customFormat="1" ht="27" customHeight="1">
      <c r="A58" s="12"/>
      <c r="B58" s="50" t="s">
        <v>18</v>
      </c>
      <c r="C58" s="15" t="s">
        <v>20</v>
      </c>
      <c r="D58" s="11" t="s">
        <v>127</v>
      </c>
      <c r="E58" s="11"/>
      <c r="F58" s="14">
        <f t="shared" si="2"/>
        <v>10</v>
      </c>
      <c r="G58" s="14">
        <f t="shared" si="2"/>
        <v>0</v>
      </c>
      <c r="H58" s="79">
        <f t="shared" si="1"/>
        <v>0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</row>
    <row r="59" spans="1:165" s="8" customFormat="1" ht="14.25" customHeight="1">
      <c r="A59" s="12"/>
      <c r="B59" s="49" t="s">
        <v>72</v>
      </c>
      <c r="C59" s="15" t="s">
        <v>20</v>
      </c>
      <c r="D59" s="11" t="s">
        <v>127</v>
      </c>
      <c r="E59" s="11" t="s">
        <v>70</v>
      </c>
      <c r="F59" s="14">
        <f t="shared" si="2"/>
        <v>10</v>
      </c>
      <c r="G59" s="14">
        <f t="shared" si="2"/>
        <v>0</v>
      </c>
      <c r="H59" s="79">
        <f t="shared" si="1"/>
        <v>0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</row>
    <row r="60" spans="1:165" s="8" customFormat="1" ht="14.25" customHeight="1">
      <c r="A60" s="12"/>
      <c r="B60" s="49" t="s">
        <v>115</v>
      </c>
      <c r="C60" s="15" t="s">
        <v>20</v>
      </c>
      <c r="D60" s="11" t="s">
        <v>127</v>
      </c>
      <c r="E60" s="11" t="s">
        <v>114</v>
      </c>
      <c r="F60" s="14">
        <v>10</v>
      </c>
      <c r="G60" s="14">
        <v>0</v>
      </c>
      <c r="H60" s="79">
        <f t="shared" si="1"/>
        <v>0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</row>
    <row r="61" spans="1:165" s="8" customFormat="1" ht="14.25" customHeight="1">
      <c r="A61" s="12"/>
      <c r="B61" s="50"/>
      <c r="C61" s="15"/>
      <c r="D61" s="11"/>
      <c r="E61" s="11"/>
      <c r="F61" s="14"/>
      <c r="G61" s="14"/>
      <c r="H61" s="7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</row>
    <row r="62" spans="1:165" s="8" customFormat="1" ht="23.25" customHeight="1">
      <c r="A62" s="12"/>
      <c r="B62" s="51" t="s">
        <v>102</v>
      </c>
      <c r="C62" s="44" t="s">
        <v>21</v>
      </c>
      <c r="D62" s="44"/>
      <c r="E62" s="44"/>
      <c r="F62" s="32">
        <f>F76+F80+F84+F72+F68+F64</f>
        <v>446</v>
      </c>
      <c r="G62" s="32">
        <f>G76+G80+G84+G72+G68+G64</f>
        <v>229.8</v>
      </c>
      <c r="H62" s="79">
        <f t="shared" si="1"/>
        <v>51.52466367713005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</row>
    <row r="63" spans="1:165" s="8" customFormat="1" ht="23.25" customHeight="1">
      <c r="A63" s="12"/>
      <c r="B63" s="51"/>
      <c r="C63" s="44"/>
      <c r="D63" s="44"/>
      <c r="E63" s="44"/>
      <c r="F63" s="32"/>
      <c r="G63" s="32"/>
      <c r="H63" s="7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</row>
    <row r="64" spans="1:165" s="8" customFormat="1" ht="61.5" customHeight="1">
      <c r="A64" s="12"/>
      <c r="B64" s="51" t="s">
        <v>157</v>
      </c>
      <c r="C64" s="15" t="s">
        <v>21</v>
      </c>
      <c r="D64" s="15" t="s">
        <v>162</v>
      </c>
      <c r="E64" s="15"/>
      <c r="F64" s="14">
        <f>F65</f>
        <v>194</v>
      </c>
      <c r="G64" s="14">
        <f>G65</f>
        <v>193.8</v>
      </c>
      <c r="H64" s="79">
        <f t="shared" si="1"/>
        <v>99.89690721649485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</row>
    <row r="65" spans="1:165" s="8" customFormat="1" ht="14.25" customHeight="1">
      <c r="A65" s="12"/>
      <c r="B65" s="50" t="s">
        <v>72</v>
      </c>
      <c r="C65" s="15" t="s">
        <v>21</v>
      </c>
      <c r="D65" s="15" t="s">
        <v>162</v>
      </c>
      <c r="E65" s="15" t="s">
        <v>70</v>
      </c>
      <c r="F65" s="14">
        <f>F66</f>
        <v>194</v>
      </c>
      <c r="G65" s="14">
        <f>G66</f>
        <v>193.8</v>
      </c>
      <c r="H65" s="79">
        <f t="shared" si="1"/>
        <v>99.89690721649485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</row>
    <row r="66" spans="1:165" s="8" customFormat="1" ht="16.5" customHeight="1">
      <c r="A66" s="12"/>
      <c r="B66" s="50" t="s">
        <v>158</v>
      </c>
      <c r="C66" s="15" t="s">
        <v>21</v>
      </c>
      <c r="D66" s="15" t="s">
        <v>162</v>
      </c>
      <c r="E66" s="15" t="s">
        <v>159</v>
      </c>
      <c r="F66" s="14">
        <v>194</v>
      </c>
      <c r="G66" s="14">
        <v>193.8</v>
      </c>
      <c r="H66" s="79">
        <f t="shared" si="1"/>
        <v>99.89690721649485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</row>
    <row r="67" spans="1:165" s="8" customFormat="1" ht="23.25" customHeight="1">
      <c r="A67" s="12"/>
      <c r="B67" s="51"/>
      <c r="C67" s="44"/>
      <c r="D67" s="44"/>
      <c r="E67" s="44"/>
      <c r="F67" s="32"/>
      <c r="G67" s="32"/>
      <c r="H67" s="7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</row>
    <row r="68" spans="1:165" s="8" customFormat="1" ht="33" customHeight="1">
      <c r="A68" s="12"/>
      <c r="B68" s="48" t="s">
        <v>117</v>
      </c>
      <c r="C68" s="15" t="s">
        <v>21</v>
      </c>
      <c r="D68" s="11" t="s">
        <v>128</v>
      </c>
      <c r="E68" s="10"/>
      <c r="F68" s="14">
        <f>F69</f>
        <v>100</v>
      </c>
      <c r="G68" s="14">
        <f>G69</f>
        <v>0</v>
      </c>
      <c r="H68" s="79">
        <f t="shared" si="1"/>
        <v>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</row>
    <row r="69" spans="1:165" s="8" customFormat="1" ht="34.5" customHeight="1">
      <c r="A69" s="12"/>
      <c r="B69" s="49" t="s">
        <v>71</v>
      </c>
      <c r="C69" s="15" t="s">
        <v>21</v>
      </c>
      <c r="D69" s="11" t="s">
        <v>128</v>
      </c>
      <c r="E69" s="11" t="s">
        <v>69</v>
      </c>
      <c r="F69" s="14">
        <f>F70</f>
        <v>100</v>
      </c>
      <c r="G69" s="14">
        <f>G70</f>
        <v>0</v>
      </c>
      <c r="H69" s="79">
        <f t="shared" si="1"/>
        <v>0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</row>
    <row r="70" spans="1:165" s="8" customFormat="1" ht="48.75" customHeight="1">
      <c r="A70" s="12"/>
      <c r="B70" s="49" t="s">
        <v>89</v>
      </c>
      <c r="C70" s="15" t="s">
        <v>21</v>
      </c>
      <c r="D70" s="11" t="s">
        <v>128</v>
      </c>
      <c r="E70" s="11" t="s">
        <v>87</v>
      </c>
      <c r="F70" s="14">
        <v>100</v>
      </c>
      <c r="G70" s="14">
        <v>0</v>
      </c>
      <c r="H70" s="79">
        <f t="shared" si="1"/>
        <v>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</row>
    <row r="71" spans="1:165" s="8" customFormat="1" ht="26.25" customHeight="1">
      <c r="A71" s="12"/>
      <c r="B71" s="49"/>
      <c r="C71" s="55"/>
      <c r="D71" s="15"/>
      <c r="E71" s="11"/>
      <c r="F71" s="11"/>
      <c r="G71" s="11"/>
      <c r="H71" s="79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</row>
    <row r="72" spans="1:165" s="8" customFormat="1" ht="74.25" customHeight="1">
      <c r="A72" s="12"/>
      <c r="B72" s="48" t="s">
        <v>104</v>
      </c>
      <c r="C72" s="15" t="s">
        <v>21</v>
      </c>
      <c r="D72" s="15" t="s">
        <v>129</v>
      </c>
      <c r="E72" s="11"/>
      <c r="F72" s="32">
        <f>F73</f>
        <v>72</v>
      </c>
      <c r="G72" s="32">
        <f>G73</f>
        <v>36</v>
      </c>
      <c r="H72" s="79">
        <f t="shared" si="1"/>
        <v>50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</row>
    <row r="73" spans="1:165" s="8" customFormat="1" ht="16.5" customHeight="1">
      <c r="A73" s="12"/>
      <c r="B73" s="49" t="s">
        <v>72</v>
      </c>
      <c r="C73" s="15" t="s">
        <v>21</v>
      </c>
      <c r="D73" s="15" t="s">
        <v>129</v>
      </c>
      <c r="E73" s="11" t="s">
        <v>70</v>
      </c>
      <c r="F73" s="14">
        <f>F74</f>
        <v>72</v>
      </c>
      <c r="G73" s="14">
        <f>G74</f>
        <v>36</v>
      </c>
      <c r="H73" s="79">
        <f t="shared" si="1"/>
        <v>50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</row>
    <row r="74" spans="1:165" s="8" customFormat="1" ht="24" customHeight="1">
      <c r="A74" s="12"/>
      <c r="B74" s="49" t="s">
        <v>90</v>
      </c>
      <c r="C74" s="15" t="s">
        <v>21</v>
      </c>
      <c r="D74" s="15" t="s">
        <v>129</v>
      </c>
      <c r="E74" s="11" t="s">
        <v>88</v>
      </c>
      <c r="F74" s="14">
        <v>72</v>
      </c>
      <c r="G74" s="14">
        <v>36</v>
      </c>
      <c r="H74" s="79">
        <f t="shared" si="1"/>
        <v>50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</row>
    <row r="75" spans="1:165" s="8" customFormat="1" ht="15.75" customHeight="1">
      <c r="A75" s="12"/>
      <c r="B75" s="49"/>
      <c r="C75" s="15"/>
      <c r="D75" s="11"/>
      <c r="E75" s="11"/>
      <c r="F75" s="14"/>
      <c r="G75" s="14"/>
      <c r="H75" s="7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</row>
    <row r="76" spans="1:165" s="8" customFormat="1" ht="73.5" customHeight="1">
      <c r="A76" s="12"/>
      <c r="B76" s="51" t="s">
        <v>100</v>
      </c>
      <c r="C76" s="15" t="s">
        <v>21</v>
      </c>
      <c r="D76" s="11" t="s">
        <v>130</v>
      </c>
      <c r="E76" s="11"/>
      <c r="F76" s="32">
        <f>F77</f>
        <v>32</v>
      </c>
      <c r="G76" s="32">
        <f>G77</f>
        <v>0</v>
      </c>
      <c r="H76" s="79">
        <f aca="true" t="shared" si="3" ref="H76:H138">G76/F76%</f>
        <v>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</row>
    <row r="77" spans="1:165" s="8" customFormat="1" ht="37.5" customHeight="1">
      <c r="A77" s="12"/>
      <c r="B77" s="49" t="s">
        <v>71</v>
      </c>
      <c r="C77" s="15" t="s">
        <v>21</v>
      </c>
      <c r="D77" s="11" t="s">
        <v>130</v>
      </c>
      <c r="E77" s="11" t="s">
        <v>69</v>
      </c>
      <c r="F77" s="14">
        <f>F78</f>
        <v>32</v>
      </c>
      <c r="G77" s="14">
        <f>G78</f>
        <v>0</v>
      </c>
      <c r="H77" s="79">
        <f t="shared" si="3"/>
        <v>0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</row>
    <row r="78" spans="1:165" s="8" customFormat="1" ht="23.25" customHeight="1">
      <c r="A78" s="12"/>
      <c r="B78" s="49" t="s">
        <v>89</v>
      </c>
      <c r="C78" s="15" t="s">
        <v>21</v>
      </c>
      <c r="D78" s="11" t="s">
        <v>130</v>
      </c>
      <c r="E78" s="11" t="s">
        <v>87</v>
      </c>
      <c r="F78" s="14">
        <v>32</v>
      </c>
      <c r="G78" s="14">
        <v>0</v>
      </c>
      <c r="H78" s="79">
        <f t="shared" si="3"/>
        <v>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</row>
    <row r="79" spans="1:165" s="8" customFormat="1" ht="13.5" customHeight="1">
      <c r="A79" s="12"/>
      <c r="B79" s="49"/>
      <c r="C79" s="15"/>
      <c r="D79" s="11"/>
      <c r="E79" s="11"/>
      <c r="F79" s="14"/>
      <c r="G79" s="14"/>
      <c r="H79" s="7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</row>
    <row r="80" spans="1:165" s="8" customFormat="1" ht="81.75" customHeight="1">
      <c r="A80" s="12"/>
      <c r="B80" s="51" t="s">
        <v>103</v>
      </c>
      <c r="C80" s="15" t="s">
        <v>21</v>
      </c>
      <c r="D80" s="11" t="s">
        <v>131</v>
      </c>
      <c r="E80" s="11"/>
      <c r="F80" s="32">
        <f>F81</f>
        <v>16</v>
      </c>
      <c r="G80" s="32">
        <f>G81</f>
        <v>0</v>
      </c>
      <c r="H80" s="79">
        <f t="shared" si="3"/>
        <v>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</row>
    <row r="81" spans="1:165" s="8" customFormat="1" ht="36" customHeight="1">
      <c r="A81" s="12"/>
      <c r="B81" s="49" t="s">
        <v>71</v>
      </c>
      <c r="C81" s="15" t="s">
        <v>21</v>
      </c>
      <c r="D81" s="11" t="s">
        <v>131</v>
      </c>
      <c r="E81" s="11" t="s">
        <v>69</v>
      </c>
      <c r="F81" s="14">
        <f>F82</f>
        <v>16</v>
      </c>
      <c r="G81" s="14">
        <f>G82</f>
        <v>0</v>
      </c>
      <c r="H81" s="79">
        <f t="shared" si="3"/>
        <v>0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</row>
    <row r="82" spans="1:165" s="8" customFormat="1" ht="46.5" customHeight="1">
      <c r="A82" s="12"/>
      <c r="B82" s="49" t="s">
        <v>89</v>
      </c>
      <c r="C82" s="15" t="s">
        <v>21</v>
      </c>
      <c r="D82" s="11" t="s">
        <v>131</v>
      </c>
      <c r="E82" s="11" t="s">
        <v>87</v>
      </c>
      <c r="F82" s="14">
        <v>16</v>
      </c>
      <c r="G82" s="14">
        <v>0</v>
      </c>
      <c r="H82" s="79">
        <f t="shared" si="3"/>
        <v>0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</row>
    <row r="83" spans="1:165" s="8" customFormat="1" ht="18.75" customHeight="1">
      <c r="A83" s="12"/>
      <c r="B83" s="49"/>
      <c r="C83" s="15"/>
      <c r="D83" s="11"/>
      <c r="E83" s="11"/>
      <c r="F83" s="32"/>
      <c r="G83" s="32"/>
      <c r="H83" s="7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</row>
    <row r="84" spans="1:165" s="8" customFormat="1" ht="82.5" customHeight="1">
      <c r="A84" s="12"/>
      <c r="B84" s="51" t="s">
        <v>150</v>
      </c>
      <c r="C84" s="15" t="s">
        <v>21</v>
      </c>
      <c r="D84" s="11" t="s">
        <v>132</v>
      </c>
      <c r="E84" s="11"/>
      <c r="F84" s="32">
        <f>F85</f>
        <v>32</v>
      </c>
      <c r="G84" s="32">
        <f>G85</f>
        <v>0</v>
      </c>
      <c r="H84" s="79">
        <f t="shared" si="3"/>
        <v>0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</row>
    <row r="85" spans="1:165" s="8" customFormat="1" ht="39" customHeight="1">
      <c r="A85" s="12"/>
      <c r="B85" s="49" t="s">
        <v>71</v>
      </c>
      <c r="C85" s="15" t="s">
        <v>21</v>
      </c>
      <c r="D85" s="11" t="s">
        <v>132</v>
      </c>
      <c r="E85" s="11" t="s">
        <v>69</v>
      </c>
      <c r="F85" s="14">
        <f>F86</f>
        <v>32</v>
      </c>
      <c r="G85" s="14">
        <f>G86</f>
        <v>0</v>
      </c>
      <c r="H85" s="79">
        <f t="shared" si="3"/>
        <v>0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</row>
    <row r="86" spans="1:165" s="8" customFormat="1" ht="48" customHeight="1">
      <c r="A86" s="12"/>
      <c r="B86" s="49" t="s">
        <v>89</v>
      </c>
      <c r="C86" s="15" t="s">
        <v>21</v>
      </c>
      <c r="D86" s="11" t="s">
        <v>132</v>
      </c>
      <c r="E86" s="11" t="s">
        <v>87</v>
      </c>
      <c r="F86" s="14">
        <v>32</v>
      </c>
      <c r="G86" s="14">
        <v>0</v>
      </c>
      <c r="H86" s="79">
        <f t="shared" si="3"/>
        <v>0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</row>
    <row r="87" spans="1:165" s="8" customFormat="1" ht="17.25" customHeight="1">
      <c r="A87" s="12"/>
      <c r="B87" s="49"/>
      <c r="C87" s="15"/>
      <c r="D87" s="11"/>
      <c r="E87" s="11"/>
      <c r="F87" s="14"/>
      <c r="G87" s="14"/>
      <c r="H87" s="7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</row>
    <row r="88" spans="1:165" s="25" customFormat="1" ht="57" customHeight="1">
      <c r="A88" s="26"/>
      <c r="B88" s="52" t="s">
        <v>74</v>
      </c>
      <c r="C88" s="15" t="s">
        <v>15</v>
      </c>
      <c r="D88" s="33"/>
      <c r="E88" s="33"/>
      <c r="F88" s="32">
        <f aca="true" t="shared" si="4" ref="F88:G91">F89</f>
        <v>86</v>
      </c>
      <c r="G88" s="32">
        <f t="shared" si="4"/>
        <v>28</v>
      </c>
      <c r="H88" s="79">
        <f t="shared" si="3"/>
        <v>32.55813953488372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</row>
    <row r="89" spans="1:165" s="25" customFormat="1" ht="63" customHeight="1">
      <c r="A89" s="26"/>
      <c r="B89" s="51" t="s">
        <v>39</v>
      </c>
      <c r="C89" s="15" t="s">
        <v>6</v>
      </c>
      <c r="D89" s="33"/>
      <c r="E89" s="33"/>
      <c r="F89" s="32">
        <f t="shared" si="4"/>
        <v>86</v>
      </c>
      <c r="G89" s="32">
        <f t="shared" si="4"/>
        <v>28</v>
      </c>
      <c r="H89" s="79">
        <f t="shared" si="3"/>
        <v>32.55813953488372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</row>
    <row r="90" spans="1:165" ht="82.5" customHeight="1">
      <c r="A90" s="6"/>
      <c r="B90" s="50" t="s">
        <v>27</v>
      </c>
      <c r="C90" s="15" t="s">
        <v>6</v>
      </c>
      <c r="D90" s="11" t="s">
        <v>133</v>
      </c>
      <c r="E90" s="11"/>
      <c r="F90" s="17">
        <f t="shared" si="4"/>
        <v>86</v>
      </c>
      <c r="G90" s="17">
        <f t="shared" si="4"/>
        <v>28</v>
      </c>
      <c r="H90" s="79">
        <f t="shared" si="3"/>
        <v>32.55813953488372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</row>
    <row r="91" spans="1:165" ht="39" customHeight="1">
      <c r="A91" s="6"/>
      <c r="B91" s="49" t="s">
        <v>71</v>
      </c>
      <c r="C91" s="15" t="s">
        <v>6</v>
      </c>
      <c r="D91" s="11" t="s">
        <v>133</v>
      </c>
      <c r="E91" s="11" t="s">
        <v>69</v>
      </c>
      <c r="F91" s="17">
        <f t="shared" si="4"/>
        <v>86</v>
      </c>
      <c r="G91" s="17">
        <f t="shared" si="4"/>
        <v>28</v>
      </c>
      <c r="H91" s="79">
        <f t="shared" si="3"/>
        <v>32.55813953488372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</row>
    <row r="92" spans="1:165" ht="51" customHeight="1">
      <c r="A92" s="6"/>
      <c r="B92" s="49" t="s">
        <v>89</v>
      </c>
      <c r="C92" s="15" t="s">
        <v>6</v>
      </c>
      <c r="D92" s="11" t="s">
        <v>133</v>
      </c>
      <c r="E92" s="11" t="s">
        <v>87</v>
      </c>
      <c r="F92" s="17">
        <v>86</v>
      </c>
      <c r="G92" s="17">
        <v>28</v>
      </c>
      <c r="H92" s="79">
        <f t="shared" si="3"/>
        <v>32.55813953488372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</row>
    <row r="93" spans="1:165" ht="18.75" customHeight="1">
      <c r="A93" s="6"/>
      <c r="B93" s="49"/>
      <c r="C93" s="15"/>
      <c r="D93" s="11"/>
      <c r="E93" s="11"/>
      <c r="F93" s="17"/>
      <c r="G93" s="17"/>
      <c r="H93" s="7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</row>
    <row r="94" spans="1:8" s="10" customFormat="1" ht="36" customHeight="1">
      <c r="A94" s="6"/>
      <c r="B94" s="52" t="s">
        <v>75</v>
      </c>
      <c r="C94" s="15" t="s">
        <v>45</v>
      </c>
      <c r="D94" s="11"/>
      <c r="E94" s="11"/>
      <c r="F94" s="32">
        <f>F95+F100</f>
        <v>250</v>
      </c>
      <c r="G94" s="32">
        <f>G95+G100</f>
        <v>7.7</v>
      </c>
      <c r="H94" s="79">
        <f t="shared" si="3"/>
        <v>3.08</v>
      </c>
    </row>
    <row r="95" spans="1:8" s="10" customFormat="1" ht="15.75" customHeight="1">
      <c r="A95" s="6"/>
      <c r="B95" s="51" t="s">
        <v>47</v>
      </c>
      <c r="C95" s="15" t="s">
        <v>46</v>
      </c>
      <c r="D95" s="11"/>
      <c r="E95" s="11"/>
      <c r="F95" s="32">
        <f aca="true" t="shared" si="5" ref="F95:G97">F96</f>
        <v>200</v>
      </c>
      <c r="G95" s="32">
        <f t="shared" si="5"/>
        <v>0</v>
      </c>
      <c r="H95" s="79">
        <f t="shared" si="3"/>
        <v>0</v>
      </c>
    </row>
    <row r="96" spans="1:8" s="10" customFormat="1" ht="92.25" customHeight="1">
      <c r="A96" s="6"/>
      <c r="B96" s="51" t="s">
        <v>111</v>
      </c>
      <c r="C96" s="15" t="s">
        <v>46</v>
      </c>
      <c r="D96" s="11" t="s">
        <v>134</v>
      </c>
      <c r="E96" s="11"/>
      <c r="F96" s="14">
        <f t="shared" si="5"/>
        <v>200</v>
      </c>
      <c r="G96" s="14">
        <f t="shared" si="5"/>
        <v>0</v>
      </c>
      <c r="H96" s="79">
        <f t="shared" si="3"/>
        <v>0</v>
      </c>
    </row>
    <row r="97" spans="1:8" s="10" customFormat="1" ht="17.25" customHeight="1">
      <c r="A97" s="6"/>
      <c r="B97" s="50" t="s">
        <v>72</v>
      </c>
      <c r="C97" s="15" t="s">
        <v>46</v>
      </c>
      <c r="D97" s="11" t="s">
        <v>134</v>
      </c>
      <c r="E97" s="11" t="s">
        <v>70</v>
      </c>
      <c r="F97" s="14">
        <f t="shared" si="5"/>
        <v>200</v>
      </c>
      <c r="G97" s="14">
        <f t="shared" si="5"/>
        <v>0</v>
      </c>
      <c r="H97" s="79">
        <f t="shared" si="3"/>
        <v>0</v>
      </c>
    </row>
    <row r="98" spans="1:8" s="10" customFormat="1" ht="60.75" customHeight="1">
      <c r="A98" s="6"/>
      <c r="B98" s="50" t="s">
        <v>92</v>
      </c>
      <c r="C98" s="15" t="s">
        <v>46</v>
      </c>
      <c r="D98" s="11" t="s">
        <v>134</v>
      </c>
      <c r="E98" s="11" t="s">
        <v>91</v>
      </c>
      <c r="F98" s="14">
        <v>200</v>
      </c>
      <c r="G98" s="14">
        <v>0</v>
      </c>
      <c r="H98" s="79">
        <f t="shared" si="3"/>
        <v>0</v>
      </c>
    </row>
    <row r="99" spans="1:8" s="10" customFormat="1" ht="13.5" customHeight="1">
      <c r="A99" s="6"/>
      <c r="B99" s="50"/>
      <c r="C99" s="15"/>
      <c r="D99" s="11"/>
      <c r="E99" s="11"/>
      <c r="F99" s="14"/>
      <c r="G99" s="14"/>
      <c r="H99" s="79"/>
    </row>
    <row r="100" spans="1:8" s="10" customFormat="1" ht="15" customHeight="1">
      <c r="A100" s="6"/>
      <c r="B100" s="51" t="s">
        <v>54</v>
      </c>
      <c r="C100" s="15" t="s">
        <v>55</v>
      </c>
      <c r="D100" s="11"/>
      <c r="E100" s="11"/>
      <c r="F100" s="32">
        <f aca="true" t="shared" si="6" ref="F100:G102">F101</f>
        <v>50</v>
      </c>
      <c r="G100" s="32">
        <f t="shared" si="6"/>
        <v>7.7</v>
      </c>
      <c r="H100" s="79">
        <f t="shared" si="3"/>
        <v>15.4</v>
      </c>
    </row>
    <row r="101" spans="1:8" s="10" customFormat="1" ht="33.75" customHeight="1">
      <c r="A101" s="6"/>
      <c r="B101" s="50" t="s">
        <v>56</v>
      </c>
      <c r="C101" s="15" t="s">
        <v>55</v>
      </c>
      <c r="D101" s="11" t="s">
        <v>135</v>
      </c>
      <c r="E101" s="11"/>
      <c r="F101" s="14">
        <f t="shared" si="6"/>
        <v>50</v>
      </c>
      <c r="G101" s="14">
        <f t="shared" si="6"/>
        <v>7.7</v>
      </c>
      <c r="H101" s="79">
        <f t="shared" si="3"/>
        <v>15.4</v>
      </c>
    </row>
    <row r="102" spans="1:8" s="10" customFormat="1" ht="36.75" customHeight="1">
      <c r="A102" s="6"/>
      <c r="B102" s="49" t="s">
        <v>71</v>
      </c>
      <c r="C102" s="15" t="s">
        <v>55</v>
      </c>
      <c r="D102" s="11" t="s">
        <v>135</v>
      </c>
      <c r="E102" s="11" t="s">
        <v>69</v>
      </c>
      <c r="F102" s="14">
        <f t="shared" si="6"/>
        <v>50</v>
      </c>
      <c r="G102" s="14">
        <f t="shared" si="6"/>
        <v>7.7</v>
      </c>
      <c r="H102" s="79">
        <f t="shared" si="3"/>
        <v>15.4</v>
      </c>
    </row>
    <row r="103" spans="1:8" s="10" customFormat="1" ht="48" customHeight="1">
      <c r="A103" s="6"/>
      <c r="B103" s="49" t="s">
        <v>89</v>
      </c>
      <c r="C103" s="15" t="s">
        <v>55</v>
      </c>
      <c r="D103" s="11" t="s">
        <v>135</v>
      </c>
      <c r="E103" s="11" t="s">
        <v>87</v>
      </c>
      <c r="F103" s="14">
        <v>50</v>
      </c>
      <c r="G103" s="14">
        <v>7.7</v>
      </c>
      <c r="H103" s="79">
        <f t="shared" si="3"/>
        <v>15.4</v>
      </c>
    </row>
    <row r="104" spans="1:8" s="10" customFormat="1" ht="20.25" customHeight="1">
      <c r="A104" s="6"/>
      <c r="B104" s="49"/>
      <c r="C104" s="15"/>
      <c r="D104" s="11"/>
      <c r="E104" s="11"/>
      <c r="F104" s="14"/>
      <c r="G104" s="14"/>
      <c r="H104" s="79"/>
    </row>
    <row r="105" spans="1:8" s="22" customFormat="1" ht="40.5" customHeight="1">
      <c r="A105" s="23"/>
      <c r="B105" s="64" t="s">
        <v>76</v>
      </c>
      <c r="C105" s="15" t="s">
        <v>12</v>
      </c>
      <c r="D105" s="65"/>
      <c r="E105" s="65"/>
      <c r="F105" s="66">
        <f>F106</f>
        <v>78706.1</v>
      </c>
      <c r="G105" s="66">
        <f>G106</f>
        <v>15909.000000000002</v>
      </c>
      <c r="H105" s="79">
        <f t="shared" si="3"/>
        <v>20.213172803632755</v>
      </c>
    </row>
    <row r="106" spans="1:8" s="22" customFormat="1" ht="16.5" customHeight="1">
      <c r="A106" s="23"/>
      <c r="B106" s="64" t="s">
        <v>40</v>
      </c>
      <c r="C106" s="15" t="s">
        <v>11</v>
      </c>
      <c r="D106" s="65"/>
      <c r="E106" s="65"/>
      <c r="F106" s="66">
        <f>F107+F111+F115+F119+F126+F130+F134+F122</f>
        <v>78706.1</v>
      </c>
      <c r="G106" s="66">
        <f>G107+G111+G115+G119+G126+G130+G134+G122</f>
        <v>15909.000000000002</v>
      </c>
      <c r="H106" s="79">
        <f t="shared" si="3"/>
        <v>20.213172803632755</v>
      </c>
    </row>
    <row r="107" spans="1:8" s="22" customFormat="1" ht="88.5" customHeight="1">
      <c r="A107" s="23"/>
      <c r="B107" s="67" t="s">
        <v>28</v>
      </c>
      <c r="C107" s="15" t="s">
        <v>11</v>
      </c>
      <c r="D107" s="11" t="s">
        <v>136</v>
      </c>
      <c r="E107" s="11"/>
      <c r="F107" s="35">
        <f>F108</f>
        <v>36800</v>
      </c>
      <c r="G107" s="35">
        <f>G108</f>
        <v>8691.1</v>
      </c>
      <c r="H107" s="79">
        <f t="shared" si="3"/>
        <v>23.617119565217394</v>
      </c>
    </row>
    <row r="108" spans="1:8" s="22" customFormat="1" ht="39" customHeight="1">
      <c r="A108" s="23"/>
      <c r="B108" s="49" t="s">
        <v>71</v>
      </c>
      <c r="C108" s="15" t="s">
        <v>11</v>
      </c>
      <c r="D108" s="11" t="s">
        <v>136</v>
      </c>
      <c r="E108" s="11" t="s">
        <v>69</v>
      </c>
      <c r="F108" s="17">
        <f>F109</f>
        <v>36800</v>
      </c>
      <c r="G108" s="17">
        <f>G109</f>
        <v>8691.1</v>
      </c>
      <c r="H108" s="79">
        <f t="shared" si="3"/>
        <v>23.617119565217394</v>
      </c>
    </row>
    <row r="109" spans="1:8" s="22" customFormat="1" ht="48.75" customHeight="1">
      <c r="A109" s="23"/>
      <c r="B109" s="49" t="s">
        <v>89</v>
      </c>
      <c r="C109" s="15" t="s">
        <v>11</v>
      </c>
      <c r="D109" s="11" t="s">
        <v>136</v>
      </c>
      <c r="E109" s="11" t="s">
        <v>87</v>
      </c>
      <c r="F109" s="17">
        <f>30641.4+6158.6</f>
        <v>36800</v>
      </c>
      <c r="G109" s="17">
        <v>8691.1</v>
      </c>
      <c r="H109" s="79">
        <f t="shared" si="3"/>
        <v>23.617119565217394</v>
      </c>
    </row>
    <row r="110" spans="1:8" s="22" customFormat="1" ht="18" customHeight="1">
      <c r="A110" s="23"/>
      <c r="B110" s="50"/>
      <c r="C110" s="15"/>
      <c r="D110" s="11"/>
      <c r="E110" s="11"/>
      <c r="F110" s="17"/>
      <c r="G110" s="17"/>
      <c r="H110" s="79"/>
    </row>
    <row r="111" spans="1:8" s="10" customFormat="1" ht="38.25" customHeight="1">
      <c r="A111" s="4"/>
      <c r="B111" s="68" t="s">
        <v>29</v>
      </c>
      <c r="C111" s="15" t="s">
        <v>11</v>
      </c>
      <c r="D111" s="15" t="s">
        <v>137</v>
      </c>
      <c r="E111" s="44"/>
      <c r="F111" s="35">
        <f>F112</f>
        <v>100</v>
      </c>
      <c r="G111" s="35">
        <f>G112</f>
        <v>6.6</v>
      </c>
      <c r="H111" s="79">
        <f t="shared" si="3"/>
        <v>6.6</v>
      </c>
    </row>
    <row r="112" spans="1:8" s="10" customFormat="1" ht="36" customHeight="1">
      <c r="A112" s="4"/>
      <c r="B112" s="49" t="s">
        <v>71</v>
      </c>
      <c r="C112" s="15" t="s">
        <v>11</v>
      </c>
      <c r="D112" s="15" t="s">
        <v>137</v>
      </c>
      <c r="E112" s="15" t="s">
        <v>69</v>
      </c>
      <c r="F112" s="17">
        <f>F113</f>
        <v>100</v>
      </c>
      <c r="G112" s="17">
        <f>G113</f>
        <v>6.6</v>
      </c>
      <c r="H112" s="79">
        <f t="shared" si="3"/>
        <v>6.6</v>
      </c>
    </row>
    <row r="113" spans="1:8" s="10" customFormat="1" ht="37.5" customHeight="1">
      <c r="A113" s="4"/>
      <c r="B113" s="49" t="s">
        <v>89</v>
      </c>
      <c r="C113" s="15" t="s">
        <v>11</v>
      </c>
      <c r="D113" s="15" t="s">
        <v>137</v>
      </c>
      <c r="E113" s="15" t="s">
        <v>87</v>
      </c>
      <c r="F113" s="17">
        <v>100</v>
      </c>
      <c r="G113" s="17">
        <v>6.6</v>
      </c>
      <c r="H113" s="79">
        <f t="shared" si="3"/>
        <v>6.6</v>
      </c>
    </row>
    <row r="114" spans="1:8" s="10" customFormat="1" ht="14.25" customHeight="1">
      <c r="A114" s="4"/>
      <c r="B114" s="51"/>
      <c r="C114" s="15"/>
      <c r="D114" s="11"/>
      <c r="E114" s="11"/>
      <c r="F114" s="17"/>
      <c r="G114" s="17"/>
      <c r="H114" s="79"/>
    </row>
    <row r="115" spans="1:8" s="10" customFormat="1" ht="89.25">
      <c r="A115" s="4"/>
      <c r="B115" s="68" t="s">
        <v>30</v>
      </c>
      <c r="C115" s="15" t="s">
        <v>11</v>
      </c>
      <c r="D115" s="11" t="s">
        <v>138</v>
      </c>
      <c r="E115" s="11"/>
      <c r="F115" s="35">
        <f>F116</f>
        <v>716.1000000000001</v>
      </c>
      <c r="G115" s="35">
        <f>G116</f>
        <v>0</v>
      </c>
      <c r="H115" s="79">
        <f t="shared" si="3"/>
        <v>0</v>
      </c>
    </row>
    <row r="116" spans="1:8" s="10" customFormat="1" ht="36">
      <c r="A116" s="4"/>
      <c r="B116" s="49" t="s">
        <v>71</v>
      </c>
      <c r="C116" s="15" t="s">
        <v>11</v>
      </c>
      <c r="D116" s="11" t="s">
        <v>138</v>
      </c>
      <c r="E116" s="11" t="s">
        <v>69</v>
      </c>
      <c r="F116" s="17">
        <f>F117</f>
        <v>716.1000000000001</v>
      </c>
      <c r="G116" s="17">
        <f>G117</f>
        <v>0</v>
      </c>
      <c r="H116" s="79">
        <f t="shared" si="3"/>
        <v>0</v>
      </c>
    </row>
    <row r="117" spans="1:8" s="10" customFormat="1" ht="45.75" customHeight="1">
      <c r="A117" s="4"/>
      <c r="B117" s="49" t="s">
        <v>89</v>
      </c>
      <c r="C117" s="15" t="s">
        <v>11</v>
      </c>
      <c r="D117" s="11" t="s">
        <v>138</v>
      </c>
      <c r="E117" s="11" t="s">
        <v>87</v>
      </c>
      <c r="F117" s="17">
        <f>1171.4-455.3</f>
        <v>716.1000000000001</v>
      </c>
      <c r="G117" s="17">
        <v>0</v>
      </c>
      <c r="H117" s="79">
        <f t="shared" si="3"/>
        <v>0</v>
      </c>
    </row>
    <row r="118" spans="1:8" s="10" customFormat="1" ht="12.75">
      <c r="A118" s="4"/>
      <c r="B118" s="50"/>
      <c r="C118" s="15"/>
      <c r="D118" s="11"/>
      <c r="E118" s="11"/>
      <c r="F118" s="17"/>
      <c r="G118" s="17"/>
      <c r="H118" s="79"/>
    </row>
    <row r="119" spans="1:8" s="10" customFormat="1" ht="76.5" customHeight="1">
      <c r="A119" s="4"/>
      <c r="B119" s="67" t="s">
        <v>51</v>
      </c>
      <c r="C119" s="15" t="s">
        <v>11</v>
      </c>
      <c r="D119" s="11" t="s">
        <v>139</v>
      </c>
      <c r="E119" s="11"/>
      <c r="F119" s="35">
        <f>F121</f>
        <v>31599</v>
      </c>
      <c r="G119" s="35">
        <f>G121</f>
        <v>1247.7</v>
      </c>
      <c r="H119" s="79">
        <f t="shared" si="3"/>
        <v>3.94854267540112</v>
      </c>
    </row>
    <row r="120" spans="1:8" s="10" customFormat="1" ht="36" customHeight="1">
      <c r="A120" s="4"/>
      <c r="B120" s="49" t="s">
        <v>71</v>
      </c>
      <c r="C120" s="15" t="s">
        <v>11</v>
      </c>
      <c r="D120" s="11" t="s">
        <v>139</v>
      </c>
      <c r="E120" s="11" t="s">
        <v>69</v>
      </c>
      <c r="F120" s="17">
        <f>F121</f>
        <v>31599</v>
      </c>
      <c r="G120" s="17">
        <f>G121</f>
        <v>1247.7</v>
      </c>
      <c r="H120" s="79">
        <f t="shared" si="3"/>
        <v>3.94854267540112</v>
      </c>
    </row>
    <row r="121" spans="1:8" s="10" customFormat="1" ht="47.25" customHeight="1">
      <c r="A121" s="4"/>
      <c r="B121" s="49" t="s">
        <v>89</v>
      </c>
      <c r="C121" s="15" t="s">
        <v>11</v>
      </c>
      <c r="D121" s="11" t="s">
        <v>139</v>
      </c>
      <c r="E121" s="11" t="s">
        <v>87</v>
      </c>
      <c r="F121" s="17">
        <f>24089.8+8210.2-401-300</f>
        <v>31599</v>
      </c>
      <c r="G121" s="17">
        <v>1247.7</v>
      </c>
      <c r="H121" s="79">
        <f t="shared" si="3"/>
        <v>3.94854267540112</v>
      </c>
    </row>
    <row r="122" spans="1:8" s="10" customFormat="1" ht="48.75" customHeight="1">
      <c r="A122" s="4"/>
      <c r="B122" s="48" t="s">
        <v>161</v>
      </c>
      <c r="C122" s="15" t="s">
        <v>11</v>
      </c>
      <c r="D122" s="15" t="s">
        <v>160</v>
      </c>
      <c r="E122" s="44"/>
      <c r="F122" s="35">
        <f>F124</f>
        <v>401</v>
      </c>
      <c r="G122" s="35">
        <f>G124</f>
        <v>401</v>
      </c>
      <c r="H122" s="79">
        <f t="shared" si="3"/>
        <v>100</v>
      </c>
    </row>
    <row r="123" spans="1:8" s="10" customFormat="1" ht="17.25" customHeight="1">
      <c r="A123" s="4"/>
      <c r="B123" s="49" t="s">
        <v>72</v>
      </c>
      <c r="C123" s="15" t="s">
        <v>11</v>
      </c>
      <c r="D123" s="11" t="s">
        <v>160</v>
      </c>
      <c r="E123" s="11" t="s">
        <v>70</v>
      </c>
      <c r="F123" s="17">
        <f>F124</f>
        <v>401</v>
      </c>
      <c r="G123" s="17">
        <f>G124</f>
        <v>401</v>
      </c>
      <c r="H123" s="79">
        <f t="shared" si="3"/>
        <v>100</v>
      </c>
    </row>
    <row r="124" spans="1:8" s="10" customFormat="1" ht="26.25" customHeight="1">
      <c r="A124" s="4"/>
      <c r="B124" s="57" t="s">
        <v>90</v>
      </c>
      <c r="C124" s="15" t="s">
        <v>11</v>
      </c>
      <c r="D124" s="11" t="s">
        <v>160</v>
      </c>
      <c r="E124" s="11" t="s">
        <v>88</v>
      </c>
      <c r="F124" s="17">
        <v>401</v>
      </c>
      <c r="G124" s="17">
        <v>401</v>
      </c>
      <c r="H124" s="79">
        <f t="shared" si="3"/>
        <v>100</v>
      </c>
    </row>
    <row r="125" spans="1:8" s="10" customFormat="1" ht="21.75" customHeight="1">
      <c r="A125" s="4"/>
      <c r="B125" s="49"/>
      <c r="C125" s="15"/>
      <c r="D125" s="11"/>
      <c r="E125" s="11"/>
      <c r="F125" s="17"/>
      <c r="G125" s="17"/>
      <c r="H125" s="79"/>
    </row>
    <row r="126" spans="1:8" s="22" customFormat="1" ht="66.75" customHeight="1">
      <c r="A126" s="23"/>
      <c r="B126" s="68" t="s">
        <v>31</v>
      </c>
      <c r="C126" s="15" t="s">
        <v>11</v>
      </c>
      <c r="D126" s="11" t="s">
        <v>140</v>
      </c>
      <c r="E126" s="11"/>
      <c r="F126" s="35">
        <f>F127</f>
        <v>4800</v>
      </c>
      <c r="G126" s="35">
        <f>G127</f>
        <v>1779.3</v>
      </c>
      <c r="H126" s="79">
        <f t="shared" si="3"/>
        <v>37.06875</v>
      </c>
    </row>
    <row r="127" spans="1:8" s="22" customFormat="1" ht="36" customHeight="1">
      <c r="A127" s="23"/>
      <c r="B127" s="49" t="s">
        <v>71</v>
      </c>
      <c r="C127" s="15" t="s">
        <v>11</v>
      </c>
      <c r="D127" s="11" t="s">
        <v>140</v>
      </c>
      <c r="E127" s="11" t="s">
        <v>69</v>
      </c>
      <c r="F127" s="17">
        <f>F128</f>
        <v>4800</v>
      </c>
      <c r="G127" s="17">
        <f>G128</f>
        <v>1779.3</v>
      </c>
      <c r="H127" s="79">
        <f t="shared" si="3"/>
        <v>37.06875</v>
      </c>
    </row>
    <row r="128" spans="1:8" s="22" customFormat="1" ht="35.25" customHeight="1">
      <c r="A128" s="23"/>
      <c r="B128" s="49" t="s">
        <v>89</v>
      </c>
      <c r="C128" s="15" t="s">
        <v>11</v>
      </c>
      <c r="D128" s="11" t="s">
        <v>140</v>
      </c>
      <c r="E128" s="11" t="s">
        <v>87</v>
      </c>
      <c r="F128" s="17">
        <f>3900+900</f>
        <v>4800</v>
      </c>
      <c r="G128" s="17">
        <v>1779.3</v>
      </c>
      <c r="H128" s="79">
        <f t="shared" si="3"/>
        <v>37.06875</v>
      </c>
    </row>
    <row r="129" spans="1:8" s="22" customFormat="1" ht="25.5" customHeight="1">
      <c r="A129" s="23"/>
      <c r="B129" s="49"/>
      <c r="C129" s="15"/>
      <c r="D129" s="11"/>
      <c r="E129" s="11"/>
      <c r="F129" s="17"/>
      <c r="G129" s="17"/>
      <c r="H129" s="79"/>
    </row>
    <row r="130" spans="1:8" s="10" customFormat="1" ht="114" customHeight="1">
      <c r="A130" s="4"/>
      <c r="B130" s="67" t="s">
        <v>151</v>
      </c>
      <c r="C130" s="15" t="s">
        <v>11</v>
      </c>
      <c r="D130" s="11" t="s">
        <v>141</v>
      </c>
      <c r="E130" s="11"/>
      <c r="F130" s="35">
        <f>F131</f>
        <v>4000</v>
      </c>
      <c r="G130" s="35">
        <f>G131</f>
        <v>3685.6</v>
      </c>
      <c r="H130" s="79">
        <f t="shared" si="3"/>
        <v>92.14</v>
      </c>
    </row>
    <row r="131" spans="1:8" s="10" customFormat="1" ht="37.5" customHeight="1">
      <c r="A131" s="4"/>
      <c r="B131" s="49" t="s">
        <v>71</v>
      </c>
      <c r="C131" s="15" t="s">
        <v>11</v>
      </c>
      <c r="D131" s="11" t="s">
        <v>141</v>
      </c>
      <c r="E131" s="11" t="s">
        <v>69</v>
      </c>
      <c r="F131" s="17">
        <f>F132</f>
        <v>4000</v>
      </c>
      <c r="G131" s="17">
        <f>G132</f>
        <v>3685.6</v>
      </c>
      <c r="H131" s="79">
        <f t="shared" si="3"/>
        <v>92.14</v>
      </c>
    </row>
    <row r="132" spans="1:8" s="10" customFormat="1" ht="35.25" customHeight="1">
      <c r="A132" s="4"/>
      <c r="B132" s="49" t="s">
        <v>89</v>
      </c>
      <c r="C132" s="15" t="s">
        <v>11</v>
      </c>
      <c r="D132" s="11" t="s">
        <v>141</v>
      </c>
      <c r="E132" s="11" t="s">
        <v>87</v>
      </c>
      <c r="F132" s="17">
        <f>3744-44+300</f>
        <v>4000</v>
      </c>
      <c r="G132" s="17">
        <v>3685.6</v>
      </c>
      <c r="H132" s="79">
        <f t="shared" si="3"/>
        <v>92.14</v>
      </c>
    </row>
    <row r="133" spans="1:8" s="10" customFormat="1" ht="21" customHeight="1">
      <c r="A133" s="4"/>
      <c r="B133" s="50"/>
      <c r="C133" s="15"/>
      <c r="D133" s="11"/>
      <c r="E133" s="11"/>
      <c r="F133" s="16"/>
      <c r="G133" s="16"/>
      <c r="H133" s="79"/>
    </row>
    <row r="134" spans="1:8" s="10" customFormat="1" ht="59.25" customHeight="1">
      <c r="A134" s="4"/>
      <c r="B134" s="51" t="s">
        <v>152</v>
      </c>
      <c r="C134" s="15" t="s">
        <v>11</v>
      </c>
      <c r="D134" s="11" t="s">
        <v>131</v>
      </c>
      <c r="E134" s="11"/>
      <c r="F134" s="35">
        <f>F135</f>
        <v>290</v>
      </c>
      <c r="G134" s="35">
        <f>G135</f>
        <v>97.7</v>
      </c>
      <c r="H134" s="79">
        <f t="shared" si="3"/>
        <v>33.689655172413794</v>
      </c>
    </row>
    <row r="135" spans="1:8" s="10" customFormat="1" ht="35.25" customHeight="1">
      <c r="A135" s="4"/>
      <c r="B135" s="49" t="s">
        <v>71</v>
      </c>
      <c r="C135" s="15" t="s">
        <v>11</v>
      </c>
      <c r="D135" s="11" t="s">
        <v>131</v>
      </c>
      <c r="E135" s="11" t="s">
        <v>69</v>
      </c>
      <c r="F135" s="17">
        <f>F136</f>
        <v>290</v>
      </c>
      <c r="G135" s="17">
        <f>G136</f>
        <v>97.7</v>
      </c>
      <c r="H135" s="79">
        <f t="shared" si="3"/>
        <v>33.689655172413794</v>
      </c>
    </row>
    <row r="136" spans="1:8" s="10" customFormat="1" ht="50.25" customHeight="1">
      <c r="A136" s="4"/>
      <c r="B136" s="49" t="s">
        <v>89</v>
      </c>
      <c r="C136" s="15" t="s">
        <v>11</v>
      </c>
      <c r="D136" s="11" t="s">
        <v>131</v>
      </c>
      <c r="E136" s="11" t="s">
        <v>87</v>
      </c>
      <c r="F136" s="17">
        <f>100+190</f>
        <v>290</v>
      </c>
      <c r="G136" s="17">
        <v>97.7</v>
      </c>
      <c r="H136" s="79">
        <f t="shared" si="3"/>
        <v>33.689655172413794</v>
      </c>
    </row>
    <row r="137" spans="1:8" s="10" customFormat="1" ht="23.25" customHeight="1">
      <c r="A137" s="4"/>
      <c r="B137" s="49"/>
      <c r="C137" s="15"/>
      <c r="D137" s="11"/>
      <c r="E137" s="11"/>
      <c r="F137" s="17"/>
      <c r="G137" s="17"/>
      <c r="H137" s="79"/>
    </row>
    <row r="138" spans="1:8" s="10" customFormat="1" ht="21.75" customHeight="1">
      <c r="A138" s="4"/>
      <c r="B138" s="52" t="s">
        <v>77</v>
      </c>
      <c r="C138" s="15" t="s">
        <v>13</v>
      </c>
      <c r="D138" s="11"/>
      <c r="E138" s="11"/>
      <c r="F138" s="35">
        <f>F139+F144+F153</f>
        <v>466</v>
      </c>
      <c r="G138" s="35">
        <f>G139+G144+G153</f>
        <v>176.5</v>
      </c>
      <c r="H138" s="79">
        <f t="shared" si="3"/>
        <v>37.87553648068669</v>
      </c>
    </row>
    <row r="139" spans="1:8" s="10" customFormat="1" ht="42" customHeight="1">
      <c r="A139" s="4"/>
      <c r="B139" s="52" t="s">
        <v>53</v>
      </c>
      <c r="C139" s="15" t="s">
        <v>52</v>
      </c>
      <c r="D139" s="11"/>
      <c r="E139" s="11"/>
      <c r="F139" s="35">
        <f aca="true" t="shared" si="7" ref="F139:G141">F140</f>
        <v>106</v>
      </c>
      <c r="G139" s="35">
        <f t="shared" si="7"/>
        <v>19.1</v>
      </c>
      <c r="H139" s="79">
        <f aca="true" t="shared" si="8" ref="H139:H194">G139/F139%</f>
        <v>18.0188679245283</v>
      </c>
    </row>
    <row r="140" spans="1:8" s="10" customFormat="1" ht="109.5" customHeight="1">
      <c r="A140" s="4"/>
      <c r="B140" s="51" t="s">
        <v>59</v>
      </c>
      <c r="C140" s="15" t="s">
        <v>52</v>
      </c>
      <c r="D140" s="11" t="s">
        <v>142</v>
      </c>
      <c r="E140" s="11"/>
      <c r="F140" s="17">
        <f t="shared" si="7"/>
        <v>106</v>
      </c>
      <c r="G140" s="17">
        <f t="shared" si="7"/>
        <v>19.1</v>
      </c>
      <c r="H140" s="79">
        <f t="shared" si="8"/>
        <v>18.0188679245283</v>
      </c>
    </row>
    <row r="141" spans="1:8" s="10" customFormat="1" ht="34.5" customHeight="1">
      <c r="A141" s="4"/>
      <c r="B141" s="49" t="s">
        <v>71</v>
      </c>
      <c r="C141" s="15" t="s">
        <v>52</v>
      </c>
      <c r="D141" s="11" t="s">
        <v>142</v>
      </c>
      <c r="E141" s="11" t="s">
        <v>69</v>
      </c>
      <c r="F141" s="17">
        <f t="shared" si="7"/>
        <v>106</v>
      </c>
      <c r="G141" s="17">
        <f t="shared" si="7"/>
        <v>19.1</v>
      </c>
      <c r="H141" s="79">
        <f t="shared" si="8"/>
        <v>18.0188679245283</v>
      </c>
    </row>
    <row r="142" spans="1:8" s="10" customFormat="1" ht="46.5" customHeight="1">
      <c r="A142" s="4"/>
      <c r="B142" s="49" t="s">
        <v>89</v>
      </c>
      <c r="C142" s="15" t="s">
        <v>52</v>
      </c>
      <c r="D142" s="11" t="s">
        <v>142</v>
      </c>
      <c r="E142" s="11" t="s">
        <v>87</v>
      </c>
      <c r="F142" s="17">
        <f>300-194</f>
        <v>106</v>
      </c>
      <c r="G142" s="17">
        <v>19.1</v>
      </c>
      <c r="H142" s="79">
        <f t="shared" si="8"/>
        <v>18.0188679245283</v>
      </c>
    </row>
    <row r="143" spans="1:8" s="10" customFormat="1" ht="21.75" customHeight="1">
      <c r="A143" s="4"/>
      <c r="B143" s="52"/>
      <c r="C143" s="15"/>
      <c r="D143" s="11"/>
      <c r="E143" s="11"/>
      <c r="F143" s="35"/>
      <c r="G143" s="35"/>
      <c r="H143" s="79"/>
    </row>
    <row r="144" spans="1:8" s="10" customFormat="1" ht="26.25" customHeight="1">
      <c r="A144" s="4"/>
      <c r="B144" s="64" t="s">
        <v>42</v>
      </c>
      <c r="C144" s="15" t="s">
        <v>7</v>
      </c>
      <c r="D144" s="69"/>
      <c r="E144" s="69"/>
      <c r="F144" s="35">
        <f>F145+F149</f>
        <v>260</v>
      </c>
      <c r="G144" s="35">
        <f>G145+G149</f>
        <v>157.4</v>
      </c>
      <c r="H144" s="79">
        <f t="shared" si="8"/>
        <v>60.53846153846154</v>
      </c>
    </row>
    <row r="145" spans="1:8" s="10" customFormat="1" ht="46.5" customHeight="1">
      <c r="A145" s="4"/>
      <c r="B145" s="48" t="s">
        <v>99</v>
      </c>
      <c r="C145" s="15" t="s">
        <v>7</v>
      </c>
      <c r="D145" s="11" t="s">
        <v>143</v>
      </c>
      <c r="E145" s="11"/>
      <c r="F145" s="35">
        <f>F146</f>
        <v>130</v>
      </c>
      <c r="G145" s="35">
        <f>G146</f>
        <v>109.9</v>
      </c>
      <c r="H145" s="79">
        <f t="shared" si="8"/>
        <v>84.53846153846153</v>
      </c>
    </row>
    <row r="146" spans="1:8" s="10" customFormat="1" ht="36" customHeight="1">
      <c r="A146" s="4"/>
      <c r="B146" s="49" t="s">
        <v>71</v>
      </c>
      <c r="C146" s="15" t="s">
        <v>7</v>
      </c>
      <c r="D146" s="11" t="s">
        <v>143</v>
      </c>
      <c r="E146" s="11" t="s">
        <v>69</v>
      </c>
      <c r="F146" s="17">
        <f>F147</f>
        <v>130</v>
      </c>
      <c r="G146" s="17">
        <f>G147</f>
        <v>109.9</v>
      </c>
      <c r="H146" s="79">
        <f t="shared" si="8"/>
        <v>84.53846153846153</v>
      </c>
    </row>
    <row r="147" spans="1:8" s="10" customFormat="1" ht="48.75" customHeight="1">
      <c r="A147" s="4"/>
      <c r="B147" s="49" t="s">
        <v>89</v>
      </c>
      <c r="C147" s="15" t="s">
        <v>7</v>
      </c>
      <c r="D147" s="11" t="s">
        <v>143</v>
      </c>
      <c r="E147" s="11" t="s">
        <v>87</v>
      </c>
      <c r="F147" s="17">
        <f>210-80</f>
        <v>130</v>
      </c>
      <c r="G147" s="17">
        <v>109.9</v>
      </c>
      <c r="H147" s="79">
        <f t="shared" si="8"/>
        <v>84.53846153846153</v>
      </c>
    </row>
    <row r="148" spans="1:8" s="10" customFormat="1" ht="19.5" customHeight="1">
      <c r="A148" s="4"/>
      <c r="B148" s="49"/>
      <c r="C148" s="15"/>
      <c r="D148" s="11"/>
      <c r="E148" s="11"/>
      <c r="F148" s="17"/>
      <c r="G148" s="17"/>
      <c r="H148" s="79"/>
    </row>
    <row r="149" spans="1:8" s="10" customFormat="1" ht="73.5" customHeight="1">
      <c r="A149" s="4"/>
      <c r="B149" s="51" t="s">
        <v>33</v>
      </c>
      <c r="C149" s="15" t="s">
        <v>7</v>
      </c>
      <c r="D149" s="11" t="s">
        <v>144</v>
      </c>
      <c r="E149" s="11"/>
      <c r="F149" s="35">
        <f>F150</f>
        <v>130</v>
      </c>
      <c r="G149" s="35">
        <f>G150</f>
        <v>47.5</v>
      </c>
      <c r="H149" s="79">
        <f t="shared" si="8"/>
        <v>36.53846153846154</v>
      </c>
    </row>
    <row r="150" spans="1:8" s="10" customFormat="1" ht="24" customHeight="1">
      <c r="A150" s="4"/>
      <c r="B150" s="49" t="s">
        <v>71</v>
      </c>
      <c r="C150" s="15" t="s">
        <v>7</v>
      </c>
      <c r="D150" s="11" t="s">
        <v>144</v>
      </c>
      <c r="E150" s="11" t="s">
        <v>69</v>
      </c>
      <c r="F150" s="17">
        <f>F151</f>
        <v>130</v>
      </c>
      <c r="G150" s="17">
        <f>G151</f>
        <v>47.5</v>
      </c>
      <c r="H150" s="79">
        <f t="shared" si="8"/>
        <v>36.53846153846154</v>
      </c>
    </row>
    <row r="151" spans="1:8" s="10" customFormat="1" ht="50.25" customHeight="1">
      <c r="A151" s="4"/>
      <c r="B151" s="49" t="s">
        <v>89</v>
      </c>
      <c r="C151" s="15" t="s">
        <v>7</v>
      </c>
      <c r="D151" s="11" t="s">
        <v>144</v>
      </c>
      <c r="E151" s="11" t="s">
        <v>87</v>
      </c>
      <c r="F151" s="17">
        <f>200-70</f>
        <v>130</v>
      </c>
      <c r="G151" s="17">
        <v>47.5</v>
      </c>
      <c r="H151" s="79">
        <f t="shared" si="8"/>
        <v>36.53846153846154</v>
      </c>
    </row>
    <row r="152" spans="1:8" s="10" customFormat="1" ht="23.25" customHeight="1">
      <c r="A152" s="4"/>
      <c r="B152" s="49"/>
      <c r="C152" s="15"/>
      <c r="D152" s="11"/>
      <c r="E152" s="11"/>
      <c r="F152" s="17"/>
      <c r="G152" s="17"/>
      <c r="H152" s="79"/>
    </row>
    <row r="153" spans="1:8" s="10" customFormat="1" ht="27.75" customHeight="1">
      <c r="A153" s="4"/>
      <c r="B153" s="70" t="s">
        <v>62</v>
      </c>
      <c r="C153" s="15" t="s">
        <v>23</v>
      </c>
      <c r="D153" s="11"/>
      <c r="E153" s="11"/>
      <c r="F153" s="17">
        <f aca="true" t="shared" si="9" ref="F153:G155">F154</f>
        <v>100</v>
      </c>
      <c r="G153" s="17">
        <f t="shared" si="9"/>
        <v>0</v>
      </c>
      <c r="H153" s="79">
        <f t="shared" si="8"/>
        <v>0</v>
      </c>
    </row>
    <row r="154" spans="1:8" s="10" customFormat="1" ht="91.5" customHeight="1">
      <c r="A154" s="4"/>
      <c r="B154" s="51" t="s">
        <v>32</v>
      </c>
      <c r="C154" s="15" t="s">
        <v>23</v>
      </c>
      <c r="D154" s="11" t="s">
        <v>131</v>
      </c>
      <c r="E154" s="11"/>
      <c r="F154" s="35">
        <f t="shared" si="9"/>
        <v>100</v>
      </c>
      <c r="G154" s="35">
        <f t="shared" si="9"/>
        <v>0</v>
      </c>
      <c r="H154" s="79">
        <f t="shared" si="8"/>
        <v>0</v>
      </c>
    </row>
    <row r="155" spans="1:8" s="10" customFormat="1" ht="36.75" customHeight="1">
      <c r="A155" s="4"/>
      <c r="B155" s="49" t="s">
        <v>71</v>
      </c>
      <c r="C155" s="15" t="s">
        <v>23</v>
      </c>
      <c r="D155" s="11" t="s">
        <v>131</v>
      </c>
      <c r="E155" s="11" t="s">
        <v>69</v>
      </c>
      <c r="F155" s="17">
        <f t="shared" si="9"/>
        <v>100</v>
      </c>
      <c r="G155" s="17">
        <f t="shared" si="9"/>
        <v>0</v>
      </c>
      <c r="H155" s="79">
        <f t="shared" si="8"/>
        <v>0</v>
      </c>
    </row>
    <row r="156" spans="1:8" s="10" customFormat="1" ht="45.75" customHeight="1">
      <c r="A156" s="4"/>
      <c r="B156" s="49" t="s">
        <v>89</v>
      </c>
      <c r="C156" s="15" t="s">
        <v>23</v>
      </c>
      <c r="D156" s="11" t="s">
        <v>131</v>
      </c>
      <c r="E156" s="11" t="s">
        <v>87</v>
      </c>
      <c r="F156" s="17">
        <f>200-100</f>
        <v>100</v>
      </c>
      <c r="G156" s="17">
        <v>0</v>
      </c>
      <c r="H156" s="79">
        <f t="shared" si="8"/>
        <v>0</v>
      </c>
    </row>
    <row r="157" spans="1:8" s="10" customFormat="1" ht="18.75" customHeight="1">
      <c r="A157" s="7"/>
      <c r="B157" s="50"/>
      <c r="C157" s="15"/>
      <c r="D157" s="11"/>
      <c r="E157" s="11"/>
      <c r="F157" s="16"/>
      <c r="G157" s="16"/>
      <c r="H157" s="79"/>
    </row>
    <row r="158" spans="1:8" s="10" customFormat="1" ht="28.5" customHeight="1">
      <c r="A158" s="7"/>
      <c r="B158" s="52" t="s">
        <v>78</v>
      </c>
      <c r="C158" s="15" t="s">
        <v>14</v>
      </c>
      <c r="D158" s="59"/>
      <c r="E158" s="59"/>
      <c r="F158" s="32">
        <f>F159</f>
        <v>2550</v>
      </c>
      <c r="G158" s="32">
        <f>G159</f>
        <v>1614</v>
      </c>
      <c r="H158" s="79">
        <f t="shared" si="8"/>
        <v>63.294117647058826</v>
      </c>
    </row>
    <row r="159" spans="1:8" s="21" customFormat="1" ht="18.75" customHeight="1">
      <c r="A159" s="20"/>
      <c r="B159" s="71" t="s">
        <v>43</v>
      </c>
      <c r="C159" s="15" t="s">
        <v>10</v>
      </c>
      <c r="D159" s="61"/>
      <c r="E159" s="61"/>
      <c r="F159" s="32">
        <f>F160+F164</f>
        <v>2550</v>
      </c>
      <c r="G159" s="32">
        <f>G160+G164</f>
        <v>1614</v>
      </c>
      <c r="H159" s="79">
        <f t="shared" si="8"/>
        <v>63.294117647058826</v>
      </c>
    </row>
    <row r="160" spans="1:8" s="10" customFormat="1" ht="60.75" customHeight="1">
      <c r="A160" s="7"/>
      <c r="B160" s="51" t="s">
        <v>34</v>
      </c>
      <c r="C160" s="15" t="s">
        <v>10</v>
      </c>
      <c r="D160" s="11" t="s">
        <v>145</v>
      </c>
      <c r="E160" s="11"/>
      <c r="F160" s="35">
        <f>F161</f>
        <v>1010</v>
      </c>
      <c r="G160" s="35">
        <f>G161</f>
        <v>720</v>
      </c>
      <c r="H160" s="79">
        <f t="shared" si="8"/>
        <v>71.2871287128713</v>
      </c>
    </row>
    <row r="161" spans="1:8" s="10" customFormat="1" ht="38.25" customHeight="1">
      <c r="A161" s="7"/>
      <c r="B161" s="49" t="s">
        <v>71</v>
      </c>
      <c r="C161" s="15" t="s">
        <v>10</v>
      </c>
      <c r="D161" s="11" t="s">
        <v>145</v>
      </c>
      <c r="E161" s="11" t="s">
        <v>69</v>
      </c>
      <c r="F161" s="17">
        <f>F162</f>
        <v>1010</v>
      </c>
      <c r="G161" s="17">
        <f>G162</f>
        <v>720</v>
      </c>
      <c r="H161" s="79">
        <f t="shared" si="8"/>
        <v>71.2871287128713</v>
      </c>
    </row>
    <row r="162" spans="1:8" s="10" customFormat="1" ht="49.5" customHeight="1">
      <c r="A162" s="7"/>
      <c r="B162" s="49" t="s">
        <v>89</v>
      </c>
      <c r="C162" s="15" t="s">
        <v>10</v>
      </c>
      <c r="D162" s="11" t="s">
        <v>145</v>
      </c>
      <c r="E162" s="11" t="s">
        <v>87</v>
      </c>
      <c r="F162" s="17">
        <f>1400+500-890</f>
        <v>1010</v>
      </c>
      <c r="G162" s="17">
        <v>720</v>
      </c>
      <c r="H162" s="79">
        <f t="shared" si="8"/>
        <v>71.2871287128713</v>
      </c>
    </row>
    <row r="163" spans="1:8" s="10" customFormat="1" ht="14.25" customHeight="1">
      <c r="A163" s="7"/>
      <c r="B163" s="49"/>
      <c r="C163" s="15"/>
      <c r="D163" s="11"/>
      <c r="E163" s="11"/>
      <c r="F163" s="17"/>
      <c r="G163" s="17"/>
      <c r="H163" s="79"/>
    </row>
    <row r="164" spans="1:8" s="10" customFormat="1" ht="35.25" customHeight="1">
      <c r="A164" s="7"/>
      <c r="B164" s="48" t="s">
        <v>58</v>
      </c>
      <c r="C164" s="15" t="s">
        <v>10</v>
      </c>
      <c r="D164" s="11" t="s">
        <v>146</v>
      </c>
      <c r="E164" s="11"/>
      <c r="F164" s="35">
        <f>F165</f>
        <v>1540</v>
      </c>
      <c r="G164" s="35">
        <f>G165</f>
        <v>894</v>
      </c>
      <c r="H164" s="79">
        <f t="shared" si="8"/>
        <v>58.05194805194805</v>
      </c>
    </row>
    <row r="165" spans="1:8" s="10" customFormat="1" ht="40.5" customHeight="1">
      <c r="A165" s="7"/>
      <c r="B165" s="49" t="s">
        <v>71</v>
      </c>
      <c r="C165" s="15" t="s">
        <v>10</v>
      </c>
      <c r="D165" s="11" t="s">
        <v>146</v>
      </c>
      <c r="E165" s="11" t="s">
        <v>69</v>
      </c>
      <c r="F165" s="17">
        <f>F166</f>
        <v>1540</v>
      </c>
      <c r="G165" s="17">
        <f>G166</f>
        <v>894</v>
      </c>
      <c r="H165" s="79">
        <f t="shared" si="8"/>
        <v>58.05194805194805</v>
      </c>
    </row>
    <row r="166" spans="1:8" s="10" customFormat="1" ht="47.25" customHeight="1">
      <c r="A166" s="7"/>
      <c r="B166" s="49" t="s">
        <v>89</v>
      </c>
      <c r="C166" s="15" t="s">
        <v>10</v>
      </c>
      <c r="D166" s="11" t="s">
        <v>146</v>
      </c>
      <c r="E166" s="11" t="s">
        <v>87</v>
      </c>
      <c r="F166" s="17">
        <f>500+1040</f>
        <v>1540</v>
      </c>
      <c r="G166" s="17">
        <v>894</v>
      </c>
      <c r="H166" s="79">
        <f t="shared" si="8"/>
        <v>58.05194805194805</v>
      </c>
    </row>
    <row r="167" spans="1:8" s="10" customFormat="1" ht="14.25" customHeight="1">
      <c r="A167" s="7"/>
      <c r="B167" s="49"/>
      <c r="C167" s="15"/>
      <c r="D167" s="11"/>
      <c r="E167" s="11"/>
      <c r="F167" s="17"/>
      <c r="G167" s="17"/>
      <c r="H167" s="79"/>
    </row>
    <row r="168" spans="1:8" s="21" customFormat="1" ht="38.25" customHeight="1">
      <c r="A168" s="20"/>
      <c r="B168" s="52" t="s">
        <v>79</v>
      </c>
      <c r="C168" s="15" t="s">
        <v>19</v>
      </c>
      <c r="D168" s="33"/>
      <c r="E168" s="33"/>
      <c r="F168" s="32">
        <f>F174+F169</f>
        <v>9518.1</v>
      </c>
      <c r="G168" s="32">
        <f>G174+G169</f>
        <v>4720.4</v>
      </c>
      <c r="H168" s="79">
        <f t="shared" si="8"/>
        <v>49.5939315619714</v>
      </c>
    </row>
    <row r="169" spans="1:8" s="21" customFormat="1" ht="43.5" customHeight="1">
      <c r="A169" s="20"/>
      <c r="B169" s="52" t="s">
        <v>49</v>
      </c>
      <c r="C169" s="15" t="s">
        <v>48</v>
      </c>
      <c r="D169" s="33"/>
      <c r="E169" s="33"/>
      <c r="F169" s="32">
        <f aca="true" t="shared" si="10" ref="F169:G171">F170</f>
        <v>1521</v>
      </c>
      <c r="G169" s="32">
        <f t="shared" si="10"/>
        <v>193</v>
      </c>
      <c r="H169" s="79">
        <f t="shared" si="8"/>
        <v>12.689020381328072</v>
      </c>
    </row>
    <row r="170" spans="1:8" s="21" customFormat="1" ht="58.5" customHeight="1">
      <c r="A170" s="20"/>
      <c r="B170" s="53" t="s">
        <v>50</v>
      </c>
      <c r="C170" s="15" t="s">
        <v>48</v>
      </c>
      <c r="D170" s="15" t="s">
        <v>147</v>
      </c>
      <c r="E170" s="15"/>
      <c r="F170" s="14">
        <f t="shared" si="10"/>
        <v>1521</v>
      </c>
      <c r="G170" s="14">
        <f t="shared" si="10"/>
        <v>193</v>
      </c>
      <c r="H170" s="79">
        <f t="shared" si="8"/>
        <v>12.689020381328072</v>
      </c>
    </row>
    <row r="171" spans="1:8" s="21" customFormat="1" ht="27.75" customHeight="1">
      <c r="A171" s="20"/>
      <c r="B171" s="53" t="s">
        <v>68</v>
      </c>
      <c r="C171" s="15" t="s">
        <v>48</v>
      </c>
      <c r="D171" s="15" t="s">
        <v>147</v>
      </c>
      <c r="E171" s="15" t="s">
        <v>67</v>
      </c>
      <c r="F171" s="14">
        <f t="shared" si="10"/>
        <v>1521</v>
      </c>
      <c r="G171" s="14">
        <f t="shared" si="10"/>
        <v>193</v>
      </c>
      <c r="H171" s="79">
        <f t="shared" si="8"/>
        <v>12.689020381328072</v>
      </c>
    </row>
    <row r="172" spans="1:8" s="21" customFormat="1" ht="26.25" customHeight="1">
      <c r="A172" s="20"/>
      <c r="B172" s="50" t="s">
        <v>94</v>
      </c>
      <c r="C172" s="15" t="s">
        <v>48</v>
      </c>
      <c r="D172" s="15" t="s">
        <v>147</v>
      </c>
      <c r="E172" s="15" t="s">
        <v>93</v>
      </c>
      <c r="F172" s="14">
        <f>1547.9-26.9</f>
        <v>1521</v>
      </c>
      <c r="G172" s="14">
        <v>193</v>
      </c>
      <c r="H172" s="79">
        <f t="shared" si="8"/>
        <v>12.689020381328072</v>
      </c>
    </row>
    <row r="173" spans="1:8" s="21" customFormat="1" ht="18" customHeight="1">
      <c r="A173" s="20"/>
      <c r="B173" s="52"/>
      <c r="C173" s="15"/>
      <c r="D173" s="33"/>
      <c r="E173" s="33"/>
      <c r="F173" s="32"/>
      <c r="G173" s="32"/>
      <c r="H173" s="79"/>
    </row>
    <row r="174" spans="1:8" s="21" customFormat="1" ht="27.75" customHeight="1">
      <c r="A174" s="20"/>
      <c r="B174" s="52" t="s">
        <v>44</v>
      </c>
      <c r="C174" s="15" t="s">
        <v>8</v>
      </c>
      <c r="D174" s="33"/>
      <c r="E174" s="33"/>
      <c r="F174" s="32">
        <f>F175+F178</f>
        <v>7997.1</v>
      </c>
      <c r="G174" s="32">
        <f>G175+G178</f>
        <v>4527.4</v>
      </c>
      <c r="H174" s="79">
        <f t="shared" si="8"/>
        <v>56.613022220554946</v>
      </c>
    </row>
    <row r="175" spans="1:8" s="21" customFormat="1" ht="83.25" customHeight="1">
      <c r="A175" s="20"/>
      <c r="B175" s="50" t="s">
        <v>98</v>
      </c>
      <c r="C175" s="15" t="s">
        <v>8</v>
      </c>
      <c r="D175" s="11" t="s">
        <v>155</v>
      </c>
      <c r="E175" s="15"/>
      <c r="F175" s="14">
        <f>F176</f>
        <v>6538.6</v>
      </c>
      <c r="G175" s="14">
        <f>G176</f>
        <v>3514.1</v>
      </c>
      <c r="H175" s="79">
        <f t="shared" si="8"/>
        <v>53.743920716973044</v>
      </c>
    </row>
    <row r="176" spans="1:8" s="13" customFormat="1" ht="24.75" customHeight="1">
      <c r="A176" s="18"/>
      <c r="B176" s="50" t="s">
        <v>68</v>
      </c>
      <c r="C176" s="15" t="s">
        <v>8</v>
      </c>
      <c r="D176" s="11" t="s">
        <v>155</v>
      </c>
      <c r="E176" s="15" t="s">
        <v>67</v>
      </c>
      <c r="F176" s="14">
        <f>F177</f>
        <v>6538.6</v>
      </c>
      <c r="G176" s="14">
        <f>G177</f>
        <v>3514.1</v>
      </c>
      <c r="H176" s="79">
        <f t="shared" si="8"/>
        <v>53.743920716973044</v>
      </c>
    </row>
    <row r="177" spans="1:8" s="13" customFormat="1" ht="24.75" customHeight="1">
      <c r="A177" s="18"/>
      <c r="B177" s="50" t="s">
        <v>94</v>
      </c>
      <c r="C177" s="15" t="s">
        <v>8</v>
      </c>
      <c r="D177" s="11" t="s">
        <v>155</v>
      </c>
      <c r="E177" s="15" t="s">
        <v>93</v>
      </c>
      <c r="F177" s="14">
        <v>6538.6</v>
      </c>
      <c r="G177" s="14">
        <v>3514.1</v>
      </c>
      <c r="H177" s="79">
        <f t="shared" si="8"/>
        <v>53.743920716973044</v>
      </c>
    </row>
    <row r="178" spans="1:8" s="13" customFormat="1" ht="58.5" customHeight="1">
      <c r="A178" s="18"/>
      <c r="B178" s="50" t="s">
        <v>95</v>
      </c>
      <c r="C178" s="55">
        <v>1004</v>
      </c>
      <c r="D178" s="11" t="s">
        <v>156</v>
      </c>
      <c r="E178" s="15" t="s">
        <v>67</v>
      </c>
      <c r="F178" s="14">
        <f>F179</f>
        <v>1458.5</v>
      </c>
      <c r="G178" s="14">
        <f>G179</f>
        <v>1013.3</v>
      </c>
      <c r="H178" s="79">
        <f t="shared" si="8"/>
        <v>69.47548851559822</v>
      </c>
    </row>
    <row r="179" spans="1:8" s="13" customFormat="1" ht="24.75" customHeight="1">
      <c r="A179" s="18"/>
      <c r="B179" s="53" t="s">
        <v>68</v>
      </c>
      <c r="C179" s="15" t="s">
        <v>8</v>
      </c>
      <c r="D179" s="11" t="s">
        <v>156</v>
      </c>
      <c r="E179" s="15" t="s">
        <v>67</v>
      </c>
      <c r="F179" s="14">
        <f>F180</f>
        <v>1458.5</v>
      </c>
      <c r="G179" s="14">
        <f>G180</f>
        <v>1013.3</v>
      </c>
      <c r="H179" s="79">
        <f t="shared" si="8"/>
        <v>69.47548851559822</v>
      </c>
    </row>
    <row r="180" spans="1:8" s="13" customFormat="1" ht="33.75" customHeight="1">
      <c r="A180" s="18"/>
      <c r="B180" s="50" t="s">
        <v>112</v>
      </c>
      <c r="C180" s="15" t="s">
        <v>8</v>
      </c>
      <c r="D180" s="11" t="s">
        <v>156</v>
      </c>
      <c r="E180" s="15" t="s">
        <v>113</v>
      </c>
      <c r="F180" s="14">
        <v>1458.5</v>
      </c>
      <c r="G180" s="14">
        <v>1013.3</v>
      </c>
      <c r="H180" s="79">
        <f t="shared" si="8"/>
        <v>69.47548851559822</v>
      </c>
    </row>
    <row r="181" spans="1:8" s="13" customFormat="1" ht="15" customHeight="1">
      <c r="A181" s="18"/>
      <c r="B181" s="50"/>
      <c r="C181" s="15"/>
      <c r="D181" s="15"/>
      <c r="E181" s="15"/>
      <c r="F181" s="14"/>
      <c r="G181" s="14"/>
      <c r="H181" s="79"/>
    </row>
    <row r="182" spans="1:8" s="13" customFormat="1" ht="33" customHeight="1">
      <c r="A182" s="18"/>
      <c r="B182" s="72" t="s">
        <v>80</v>
      </c>
      <c r="C182" s="34" t="s">
        <v>24</v>
      </c>
      <c r="D182" s="73"/>
      <c r="E182" s="73"/>
      <c r="F182" s="74">
        <f aca="true" t="shared" si="11" ref="F182:G185">F183</f>
        <v>100</v>
      </c>
      <c r="G182" s="74">
        <f t="shared" si="11"/>
        <v>0</v>
      </c>
      <c r="H182" s="79">
        <f t="shared" si="8"/>
        <v>0</v>
      </c>
    </row>
    <row r="183" spans="1:8" s="13" customFormat="1" ht="15.75" customHeight="1">
      <c r="A183" s="18"/>
      <c r="B183" s="72" t="s">
        <v>38</v>
      </c>
      <c r="C183" s="34" t="s">
        <v>37</v>
      </c>
      <c r="D183" s="73"/>
      <c r="E183" s="73"/>
      <c r="F183" s="75">
        <f t="shared" si="11"/>
        <v>100</v>
      </c>
      <c r="G183" s="75">
        <f t="shared" si="11"/>
        <v>0</v>
      </c>
      <c r="H183" s="79">
        <f t="shared" si="8"/>
        <v>0</v>
      </c>
    </row>
    <row r="184" spans="1:8" s="13" customFormat="1" ht="36" customHeight="1">
      <c r="A184" s="18"/>
      <c r="B184" s="76" t="s">
        <v>36</v>
      </c>
      <c r="C184" s="34" t="s">
        <v>37</v>
      </c>
      <c r="D184" s="34" t="s">
        <v>148</v>
      </c>
      <c r="E184" s="34"/>
      <c r="F184" s="36">
        <f t="shared" si="11"/>
        <v>100</v>
      </c>
      <c r="G184" s="36">
        <f t="shared" si="11"/>
        <v>0</v>
      </c>
      <c r="H184" s="79">
        <f t="shared" si="8"/>
        <v>0</v>
      </c>
    </row>
    <row r="185" spans="1:8" s="13" customFormat="1" ht="27" customHeight="1">
      <c r="A185" s="18"/>
      <c r="B185" s="49" t="s">
        <v>71</v>
      </c>
      <c r="C185" s="34" t="s">
        <v>37</v>
      </c>
      <c r="D185" s="34" t="s">
        <v>148</v>
      </c>
      <c r="E185" s="34" t="s">
        <v>69</v>
      </c>
      <c r="F185" s="36">
        <f t="shared" si="11"/>
        <v>100</v>
      </c>
      <c r="G185" s="36">
        <f t="shared" si="11"/>
        <v>0</v>
      </c>
      <c r="H185" s="79">
        <f t="shared" si="8"/>
        <v>0</v>
      </c>
    </row>
    <row r="186" spans="1:8" s="13" customFormat="1" ht="40.5" customHeight="1">
      <c r="A186" s="18"/>
      <c r="B186" s="49" t="s">
        <v>89</v>
      </c>
      <c r="C186" s="34" t="s">
        <v>37</v>
      </c>
      <c r="D186" s="34" t="s">
        <v>148</v>
      </c>
      <c r="E186" s="34" t="s">
        <v>87</v>
      </c>
      <c r="F186" s="36">
        <v>100</v>
      </c>
      <c r="G186" s="36">
        <v>0</v>
      </c>
      <c r="H186" s="79">
        <f t="shared" si="8"/>
        <v>0</v>
      </c>
    </row>
    <row r="187" spans="1:8" s="13" customFormat="1" ht="22.5" customHeight="1">
      <c r="A187" s="18"/>
      <c r="B187" s="50"/>
      <c r="C187" s="15"/>
      <c r="D187" s="15"/>
      <c r="E187" s="15"/>
      <c r="F187" s="14"/>
      <c r="G187" s="14"/>
      <c r="H187" s="79"/>
    </row>
    <row r="188" spans="1:8" s="13" customFormat="1" ht="36" customHeight="1">
      <c r="A188" s="18"/>
      <c r="B188" s="52" t="s">
        <v>81</v>
      </c>
      <c r="C188" s="38">
        <v>1200</v>
      </c>
      <c r="D188" s="59"/>
      <c r="E188" s="59"/>
      <c r="F188" s="32">
        <f aca="true" t="shared" si="12" ref="F188:G191">F189</f>
        <v>1880</v>
      </c>
      <c r="G188" s="32">
        <f t="shared" si="12"/>
        <v>983.8</v>
      </c>
      <c r="H188" s="79">
        <f t="shared" si="8"/>
        <v>52.32978723404255</v>
      </c>
    </row>
    <row r="189" spans="1:8" s="13" customFormat="1" ht="30" customHeight="1">
      <c r="A189" s="18"/>
      <c r="B189" s="62" t="s">
        <v>41</v>
      </c>
      <c r="C189" s="15" t="s">
        <v>22</v>
      </c>
      <c r="D189" s="61"/>
      <c r="E189" s="61"/>
      <c r="F189" s="32">
        <f t="shared" si="12"/>
        <v>1880</v>
      </c>
      <c r="G189" s="32">
        <f t="shared" si="12"/>
        <v>983.8</v>
      </c>
      <c r="H189" s="79">
        <f t="shared" si="8"/>
        <v>52.32978723404255</v>
      </c>
    </row>
    <row r="190" spans="1:8" s="13" customFormat="1" ht="50.25" customHeight="1">
      <c r="A190" s="18"/>
      <c r="B190" s="48" t="s">
        <v>35</v>
      </c>
      <c r="C190" s="15" t="s">
        <v>22</v>
      </c>
      <c r="D190" s="11" t="s">
        <v>149</v>
      </c>
      <c r="E190" s="11"/>
      <c r="F190" s="32">
        <f t="shared" si="12"/>
        <v>1880</v>
      </c>
      <c r="G190" s="32">
        <f t="shared" si="12"/>
        <v>983.8</v>
      </c>
      <c r="H190" s="79">
        <f t="shared" si="8"/>
        <v>52.32978723404255</v>
      </c>
    </row>
    <row r="191" spans="1:8" s="13" customFormat="1" ht="34.5" customHeight="1">
      <c r="A191" s="18"/>
      <c r="B191" s="49" t="s">
        <v>71</v>
      </c>
      <c r="C191" s="15" t="s">
        <v>22</v>
      </c>
      <c r="D191" s="11" t="s">
        <v>149</v>
      </c>
      <c r="E191" s="11" t="s">
        <v>69</v>
      </c>
      <c r="F191" s="14">
        <f t="shared" si="12"/>
        <v>1880</v>
      </c>
      <c r="G191" s="14">
        <f t="shared" si="12"/>
        <v>983.8</v>
      </c>
      <c r="H191" s="79">
        <f t="shared" si="8"/>
        <v>52.32978723404255</v>
      </c>
    </row>
    <row r="192" spans="1:8" s="13" customFormat="1" ht="37.5" customHeight="1">
      <c r="A192" s="18"/>
      <c r="B192" s="49" t="s">
        <v>89</v>
      </c>
      <c r="C192" s="15" t="s">
        <v>22</v>
      </c>
      <c r="D192" s="11" t="s">
        <v>149</v>
      </c>
      <c r="E192" s="11" t="s">
        <v>87</v>
      </c>
      <c r="F192" s="14">
        <f>768+1112</f>
        <v>1880</v>
      </c>
      <c r="G192" s="14">
        <v>983.8</v>
      </c>
      <c r="H192" s="79">
        <f t="shared" si="8"/>
        <v>52.32978723404255</v>
      </c>
    </row>
    <row r="193" spans="1:8" s="13" customFormat="1" ht="15" customHeight="1">
      <c r="A193" s="18"/>
      <c r="B193" s="49"/>
      <c r="C193" s="15"/>
      <c r="D193" s="11"/>
      <c r="E193" s="11"/>
      <c r="F193" s="14"/>
      <c r="G193" s="14"/>
      <c r="H193" s="79"/>
    </row>
    <row r="194" spans="1:8" s="10" customFormat="1" ht="12.75">
      <c r="A194" s="5"/>
      <c r="B194" s="54" t="s">
        <v>3</v>
      </c>
      <c r="C194" s="38"/>
      <c r="D194" s="43"/>
      <c r="E194" s="45"/>
      <c r="F194" s="32">
        <f>F10+F88+F94+F105+F138+F158+F168+F182+F188</f>
        <v>118400.00000000001</v>
      </c>
      <c r="G194" s="32">
        <f>G10+G88+G94+G105+G138+G158+G168+G182+G188</f>
        <v>34282.40000000001</v>
      </c>
      <c r="H194" s="79">
        <f t="shared" si="8"/>
        <v>28.95472972972973</v>
      </c>
    </row>
    <row r="195" spans="1:7" s="10" customFormat="1" ht="21.75" customHeight="1">
      <c r="A195" s="5"/>
      <c r="B195" s="80"/>
      <c r="C195" s="80"/>
      <c r="D195" s="80"/>
      <c r="E195" s="80"/>
      <c r="F195" s="80"/>
      <c r="G195" s="30"/>
    </row>
    <row r="196" spans="1:8" s="10" customFormat="1" ht="18" customHeight="1">
      <c r="A196"/>
      <c r="B196" s="88" t="s">
        <v>169</v>
      </c>
      <c r="C196" s="89"/>
      <c r="D196" s="89"/>
      <c r="E196" s="89"/>
      <c r="F196" s="90"/>
      <c r="G196" s="91"/>
      <c r="H196" s="89"/>
    </row>
    <row r="197" spans="1:8" s="10" customFormat="1" ht="16.5" customHeight="1">
      <c r="A197"/>
      <c r="B197" s="88" t="s">
        <v>170</v>
      </c>
      <c r="C197" s="89"/>
      <c r="D197" s="89"/>
      <c r="E197" s="89"/>
      <c r="F197" s="91"/>
      <c r="G197" s="92" t="s">
        <v>171</v>
      </c>
      <c r="H197" s="92"/>
    </row>
    <row r="198" spans="1:7" s="10" customFormat="1" ht="22.5" customHeight="1">
      <c r="A198"/>
      <c r="C198" s="28"/>
      <c r="F198" s="29"/>
      <c r="G198" s="31"/>
    </row>
    <row r="199" spans="1:7" s="10" customFormat="1" ht="17.25" customHeight="1">
      <c r="A199"/>
      <c r="B199" s="39"/>
      <c r="C199" s="41"/>
      <c r="D199" s="42"/>
      <c r="E199" s="42"/>
      <c r="F199" s="46"/>
      <c r="G199" s="30"/>
    </row>
    <row r="200" spans="1:7" s="10" customFormat="1" ht="70.5" customHeight="1">
      <c r="A200"/>
      <c r="B200" s="39"/>
      <c r="C200" s="41"/>
      <c r="D200" s="42"/>
      <c r="E200" s="42"/>
      <c r="F200" s="46"/>
      <c r="G200" s="31"/>
    </row>
    <row r="201" spans="1:7" s="10" customFormat="1" ht="17.25" customHeight="1">
      <c r="A201"/>
      <c r="B201" s="39"/>
      <c r="C201" s="41"/>
      <c r="D201" s="42"/>
      <c r="E201" s="42"/>
      <c r="F201" s="47"/>
      <c r="G201" s="30"/>
    </row>
    <row r="202" spans="1:7" s="10" customFormat="1" ht="48" customHeight="1">
      <c r="A202"/>
      <c r="B202" s="37"/>
      <c r="C202" s="41"/>
      <c r="D202" s="42"/>
      <c r="E202" s="42"/>
      <c r="F202" s="46"/>
      <c r="G202" s="30"/>
    </row>
    <row r="203" spans="1:7" s="10" customFormat="1" ht="12.75">
      <c r="A203"/>
      <c r="B203" s="37"/>
      <c r="C203" s="28"/>
      <c r="F203" s="19"/>
      <c r="G203" s="30"/>
    </row>
    <row r="204" spans="1:7" s="10" customFormat="1" ht="12.75">
      <c r="A204"/>
      <c r="B204" s="37"/>
      <c r="C204" s="28"/>
      <c r="G204" s="30"/>
    </row>
    <row r="205" spans="2:32" ht="36" customHeight="1">
      <c r="B205" s="10"/>
      <c r="C205" s="28"/>
      <c r="D205" s="10"/>
      <c r="E205" s="10"/>
      <c r="F205" s="19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8:32" ht="12.75"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6:32" ht="12.75">
      <c r="F207" s="46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8:32" ht="12.75"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8:32" ht="12.75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8:32" ht="12.75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8:32" ht="12.75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8:32" ht="12.75"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8:32" ht="12.75"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8:32" ht="12.75"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8:32" ht="12.75"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8:32" ht="12.75"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8:32" ht="12.75"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8:32" ht="12.75"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8:32" ht="12.75"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8:32" ht="12.75"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8:32" ht="12.75"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8:32" ht="12.75"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8:32" ht="12.75"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8:32" ht="12.75"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8:32" ht="12.75"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8:32" ht="12.75"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8:32" ht="12.75"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8:32" ht="12.75"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8:32" ht="12.75"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8:32" ht="12.75"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8:32" ht="12.75"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8:32" ht="12.75"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8:32" ht="12.75"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8:32" ht="12.75"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8:32" ht="12.75"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8:32" ht="12.75"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8:32" ht="12.75"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8:32" ht="12.75"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8:32" ht="12.75"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8:32" ht="12.75"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8:32" ht="12.75"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8:32" ht="12.75"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8:32" ht="12.75"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8:32" ht="12.75"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8:32" ht="12.75"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8:32" ht="12.75"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8:32" ht="12.75"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8:32" ht="12.75"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8:32" ht="12.75"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8:32" ht="12.75"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8:32" ht="12.75"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8:32" ht="12.75"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8:32" ht="12.75"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8:32" ht="12.75"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8:32" ht="12.75"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8:32" ht="12.75"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8:32" ht="12.75"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8:32" ht="12.75"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8:32" ht="12.75"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8:32" ht="12.75"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8:32" ht="12.75"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8:32" ht="12.75"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8:32" ht="12.75"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8:32" ht="12.75"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8:32" ht="12.75"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8:32" ht="12.75"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8:32" ht="12.75"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8:32" ht="12.75"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8:32" ht="12.75"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8:32" ht="12.75"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8:32" ht="12.75"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8:32" ht="12.75"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8:32" ht="12.75"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8:32" ht="12.75"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8:32" ht="12.75"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8:32" ht="12.75"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8:32" ht="12.75"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8:32" ht="12.75"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8:32" ht="12.75"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8:32" ht="12.75"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8:32" ht="12.75"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8:32" ht="12.75"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8:32" ht="12.75"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8:32" ht="12.75"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8:32" ht="12.75"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8:32" ht="12.75"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8:32" ht="12.75"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8:32" ht="12.75"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8:32" ht="12.75"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8:32" ht="12.75"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8:32" ht="12.75"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8:32" ht="12.75"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8:32" ht="12.75"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8:32" ht="12.75"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8:32" ht="12.75"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8:32" ht="12.75"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8:32" ht="12.75"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8:32" ht="12.75"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8:32" ht="12.75"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8:32" ht="12.75"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8:32" ht="12.75"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8:32" ht="12.75"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</sheetData>
  <sheetProtection/>
  <mergeCells count="12">
    <mergeCell ref="E1:H1"/>
    <mergeCell ref="D2:H2"/>
    <mergeCell ref="C3:H3"/>
    <mergeCell ref="B4:H4"/>
    <mergeCell ref="B5:H5"/>
    <mergeCell ref="G197:H197"/>
    <mergeCell ref="B195:F195"/>
    <mergeCell ref="B7:B8"/>
    <mergeCell ref="C7:C8"/>
    <mergeCell ref="D7:D8"/>
    <mergeCell ref="E7:E8"/>
    <mergeCell ref="F7:F8"/>
  </mergeCells>
  <printOptions horizontalCentered="1"/>
  <pageMargins left="0.5905511811023623" right="0.3149606299212598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2016-09-13T07:42:45Z</cp:lastPrinted>
  <dcterms:created xsi:type="dcterms:W3CDTF">1999-02-26T11:37:46Z</dcterms:created>
  <dcterms:modified xsi:type="dcterms:W3CDTF">2016-09-13T07:51:07Z</dcterms:modified>
  <cp:category/>
  <cp:version/>
  <cp:contentType/>
  <cp:contentStatus/>
</cp:coreProperties>
</file>